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5\FY2024\Final Products for publication\"/>
    </mc:Choice>
  </mc:AlternateContent>
  <xr:revisionPtr revIDLastSave="0" documentId="13_ncr:1_{FA69F94B-FA7A-45FD-95AD-2C72C30DA849}" xr6:coauthVersionLast="47" xr6:coauthVersionMax="47" xr10:uidLastSave="{00000000-0000-0000-0000-000000000000}"/>
  <bookViews>
    <workbookView xWindow="-108" yWindow="-108" windowWidth="23256" windowHeight="13896" xr2:uid="{D74D0316-E9FB-4E1E-B949-1F6B82E567C9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localSheetId="0" hidden="1">{#N/A,#N/A,TRUE,"Sales Comparison";#N/A,#N/A,TRUE,"Cum. Summary FFR";#N/A,#N/A,TRUE,"Monthly Summary FFR";#N/A,#N/A,TRUE,"Cum. Summary TL";#N/A,#N/A,TRUE,"Monthly Summary TL"}</definedName>
    <definedName name="de" hidden="1">{#N/A,#N/A,TRUE,"Sales Comparison";#N/A,#N/A,TRUE,"Cum. Summary FFR";#N/A,#N/A,TRUE,"Monthly Summary FFR";#N/A,#N/A,TRUE,"Cum. Summary TL";#N/A,#N/A,TRUE,"Monthly Summary TL"}</definedName>
    <definedName name="de_1" localSheetId="0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localSheetId="0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localSheetId="0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localSheetId="0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localSheetId="0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localSheetId="0" hidden="1">{"'DOVIZ2003'!$A$427:$L$449"}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localSheetId="0" hidden="1">{#N/A,#N/A,TRUE,"Sales Comparison";#N/A,#N/A,TRUE,"Cum. Summary FFR";#N/A,#N/A,TRUE,"Monthly Summary FFR";#N/A,#N/A,TRUE,"Cum. Summary TL";#N/A,#N/A,TRUE,"Monthly Summary TL"}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localSheetId="0" hidden="1">{"'22.17'!$A$1:$J$51"}</definedName>
    <definedName name="wew" hidden="1">{"'22.17'!$A$1:$J$51"}</definedName>
    <definedName name="wr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0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0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localSheetId="0" hidden="1">{#N/A,#N/A,FALSE,"Bilanço";#N/A,#N/A,FALSE,"Kümülatif Gelir Tablosu";#N/A,#N/A,FALSE,"Aylık Gelir Tablosu";#N/A,#N/A,FALSE,"Raşyo 1"}</definedName>
    <definedName name="wrn.Cari._.Ay." hidden="1">{#N/A,#N/A,FALSE,"Bilanço";#N/A,#N/A,FALSE,"Kümülatif Gelir Tablosu";#N/A,#N/A,FALSE,"Aylık Gelir Tablosu";#N/A,#N/A,FALSE,"Raşyo 1"}</definedName>
    <definedName name="wrn.Cari._.Ay._1" localSheetId="0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localSheetId="0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localSheetId="0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localSheetId="0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localSheetId="0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localSheetId="0" hidden="1">{#N/A,#N/A,TRUE,"Sales Comparison";#N/A,#N/A,TRUE,"Cum. Summary FFR";#N/A,#N/A,TRUE,"Monthly Summary FFR";#N/A,#N/A,TRUE,"Cum. Summary TL";#N/A,#N/A,TRUE,"Monthly Summary TL"}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localSheetId="0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localSheetId="0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localSheetId="0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localSheetId="0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localSheetId="0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localSheetId="0" hidden="1">{"ACIK",#N/A,FALSE,"A";"EXIM",#N/A,FALSE,"B";"DOVIZ",#N/A,FALSE,"D"}</definedName>
    <definedName name="wrn.RAPOR1." hidden="1">{"ACIK",#N/A,FALSE,"A";"EXIM",#N/A,FALSE,"B";"DOVIZ",#N/A,FALSE,"D"}</definedName>
    <definedName name="wrn.RAPOR1._1" localSheetId="0" hidden="1">{"ACIK",#N/A,FALSE,"A";"EXIM",#N/A,FALSE,"B";"DOVIZ",#N/A,FALSE,"D"}</definedName>
    <definedName name="wrn.RAPOR1._1" hidden="1">{"ACIK",#N/A,FALSE,"A";"EXIM",#N/A,FALSE,"B";"DOVIZ",#N/A,FALSE,"D"}</definedName>
    <definedName name="wrn.RAPOR1._2" localSheetId="0" hidden="1">{"ACIK",#N/A,FALSE,"A";"EXIM",#N/A,FALSE,"B";"DOVIZ",#N/A,FALSE,"D"}</definedName>
    <definedName name="wrn.RAPOR1._2" hidden="1">{"ACIK",#N/A,FALSE,"A";"EXIM",#N/A,FALSE,"B";"DOVIZ",#N/A,FALSE,"D"}</definedName>
    <definedName name="wrn.RAPOR1._3" localSheetId="0" hidden="1">{"ACIK",#N/A,FALSE,"A";"EXIM",#N/A,FALSE,"B";"DOVIZ",#N/A,FALSE,"D"}</definedName>
    <definedName name="wrn.RAPOR1._3" hidden="1">{"ACIK",#N/A,FALSE,"A";"EXIM",#N/A,FALSE,"B";"DOVIZ",#N/A,FALSE,"D"}</definedName>
    <definedName name="wrn.RAPOR1._4" localSheetId="0" hidden="1">{"ACIK",#N/A,FALSE,"A";"EXIM",#N/A,FALSE,"B";"DOVIZ",#N/A,FALSE,"D"}</definedName>
    <definedName name="wrn.RAPOR1._4" hidden="1">{"ACIK",#N/A,FALSE,"A";"EXIM",#N/A,FALSE,"B";"DOVIZ",#N/A,FALSE,"D"}</definedName>
    <definedName name="wrn.RAPOR1._5" localSheetId="0" hidden="1">{"ACIK",#N/A,FALSE,"A";"EXIM",#N/A,FALSE,"B";"DOVIZ",#N/A,FALSE,"D"}</definedName>
    <definedName name="wrn.RAPOR1._5" hidden="1">{"ACIK",#N/A,FALSE,"A";"EXIM",#N/A,FALSE,"B";"DOVIZ",#N/A,FALSE,"D"}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localSheetId="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_1" localSheetId="0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localSheetId="0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localSheetId="0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localSheetId="0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localSheetId="0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3" l="1"/>
  <c r="D55" i="3"/>
  <c r="E50" i="3"/>
  <c r="D50" i="3"/>
  <c r="E45" i="3"/>
  <c r="D45" i="3"/>
  <c r="E41" i="3"/>
  <c r="D41" i="3"/>
  <c r="F6" i="3"/>
  <c r="F5" i="3"/>
  <c r="E57" i="2"/>
  <c r="E31" i="2"/>
  <c r="C31" i="2"/>
  <c r="E27" i="2"/>
  <c r="C27" i="2"/>
  <c r="F17" i="2"/>
  <c r="F16" i="2"/>
  <c r="F15" i="2"/>
  <c r="F14" i="2"/>
  <c r="F13" i="2"/>
  <c r="F12" i="2"/>
  <c r="E12" i="2"/>
  <c r="D12" i="2"/>
  <c r="C12" i="2"/>
  <c r="F11" i="2"/>
  <c r="F10" i="2"/>
  <c r="F9" i="2"/>
  <c r="F8" i="2"/>
  <c r="F7" i="2"/>
  <c r="F6" i="2"/>
  <c r="F5" i="2"/>
  <c r="F4" i="2"/>
  <c r="F42" i="1"/>
  <c r="F43" i="1"/>
  <c r="F38" i="1"/>
  <c r="F37" i="1"/>
  <c r="F36" i="1"/>
  <c r="D36" i="1"/>
  <c r="F35" i="1"/>
  <c r="F19" i="1"/>
  <c r="F30" i="1"/>
  <c r="E34" i="1"/>
  <c r="D34" i="1"/>
  <c r="C34" i="1"/>
  <c r="F33" i="1"/>
  <c r="F23" i="1"/>
  <c r="F22" i="1"/>
  <c r="F21" i="1"/>
  <c r="E20" i="1"/>
  <c r="F20" i="1" s="1"/>
  <c r="F34" i="1" l="1"/>
  <c r="F14" i="1" l="1"/>
  <c r="F62" i="3" l="1"/>
  <c r="F61" i="3"/>
  <c r="F59" i="3"/>
  <c r="F58" i="3"/>
  <c r="F56" i="3"/>
  <c r="F55" i="3"/>
  <c r="F54" i="3"/>
  <c r="F53" i="3"/>
  <c r="F51" i="3"/>
  <c r="F50" i="3"/>
  <c r="F49" i="3"/>
  <c r="F48" i="3"/>
  <c r="F46" i="3"/>
  <c r="F45" i="3"/>
  <c r="F44" i="3"/>
  <c r="F43" i="3"/>
  <c r="F41" i="3"/>
  <c r="F40" i="3"/>
  <c r="F39" i="3"/>
  <c r="F38" i="3"/>
  <c r="F36" i="3"/>
  <c r="D35" i="3"/>
  <c r="E30" i="3" s="1"/>
  <c r="F30" i="3" s="1"/>
  <c r="F34" i="3"/>
  <c r="F33" i="3"/>
  <c r="F32" i="3"/>
  <c r="F31" i="3"/>
  <c r="E25" i="3"/>
  <c r="D25" i="3"/>
  <c r="C25" i="3"/>
  <c r="F24" i="3"/>
  <c r="F23" i="3"/>
  <c r="F22" i="3"/>
  <c r="F21" i="3"/>
  <c r="F20" i="3"/>
  <c r="F18" i="3"/>
  <c r="F17" i="3"/>
  <c r="F16" i="3"/>
  <c r="F15" i="3"/>
  <c r="E14" i="3"/>
  <c r="D14" i="3"/>
  <c r="D19" i="3" s="1"/>
  <c r="C14" i="3"/>
  <c r="C19" i="3" s="1"/>
  <c r="F13" i="3"/>
  <c r="F12" i="3"/>
  <c r="F11" i="3"/>
  <c r="F10" i="3"/>
  <c r="F9" i="3"/>
  <c r="F8" i="3"/>
  <c r="F7" i="3"/>
  <c r="F4" i="3"/>
  <c r="F60" i="2"/>
  <c r="F59" i="2"/>
  <c r="F57" i="2"/>
  <c r="F56" i="2"/>
  <c r="F54" i="2"/>
  <c r="F53" i="2"/>
  <c r="F50" i="2"/>
  <c r="F49" i="2"/>
  <c r="F48" i="2"/>
  <c r="F47" i="2"/>
  <c r="F46" i="2"/>
  <c r="F45" i="2"/>
  <c r="F44" i="2"/>
  <c r="F43" i="2"/>
  <c r="E42" i="2"/>
  <c r="F42" i="2" s="1"/>
  <c r="D42" i="2"/>
  <c r="F37" i="2"/>
  <c r="F36" i="2"/>
  <c r="F35" i="2"/>
  <c r="F33" i="2"/>
  <c r="F32" i="2"/>
  <c r="C34" i="2"/>
  <c r="F30" i="2"/>
  <c r="F29" i="2"/>
  <c r="F28" i="2"/>
  <c r="D34" i="2"/>
  <c r="F26" i="2"/>
  <c r="F25" i="2"/>
  <c r="F19" i="2"/>
  <c r="F18" i="2"/>
  <c r="F54" i="1"/>
  <c r="F50" i="1"/>
  <c r="F49" i="1"/>
  <c r="F48" i="1"/>
  <c r="F47" i="1"/>
  <c r="F46" i="1"/>
  <c r="F40" i="1"/>
  <c r="F39" i="1"/>
  <c r="F29" i="1"/>
  <c r="F24" i="1"/>
  <c r="F25" i="1"/>
  <c r="F26" i="1"/>
  <c r="F27" i="1"/>
  <c r="F28" i="1"/>
  <c r="E35" i="3" l="1"/>
  <c r="F35" i="3" s="1"/>
  <c r="F14" i="3"/>
  <c r="F41" i="1"/>
  <c r="F51" i="1"/>
  <c r="F44" i="1"/>
  <c r="E19" i="3"/>
  <c r="F19" i="3" s="1"/>
  <c r="D26" i="3"/>
  <c r="C26" i="3"/>
  <c r="F25" i="3"/>
  <c r="F27" i="2"/>
  <c r="E34" i="2"/>
  <c r="F34" i="2" s="1"/>
  <c r="F20" i="2"/>
  <c r="F32" i="1"/>
  <c r="F31" i="1"/>
  <c r="E6" i="1"/>
  <c r="D6" i="1"/>
  <c r="D9" i="1" s="1"/>
  <c r="D13" i="1" s="1"/>
  <c r="C6" i="1"/>
  <c r="C9" i="1" s="1"/>
  <c r="C13" i="1" s="1"/>
  <c r="F16" i="1"/>
  <c r="F12" i="1"/>
  <c r="F11" i="1"/>
  <c r="F10" i="1"/>
  <c r="F8" i="1"/>
  <c r="F7" i="1"/>
  <c r="F5" i="1"/>
  <c r="F4" i="1"/>
  <c r="D15" i="1" l="1"/>
  <c r="D17" i="1" s="1"/>
  <c r="C15" i="1"/>
  <c r="C17" i="1" s="1"/>
  <c r="E26" i="3"/>
  <c r="F26" i="3" s="1"/>
  <c r="F31" i="2"/>
  <c r="F6" i="1"/>
  <c r="E9" i="1"/>
  <c r="F9" i="1" l="1"/>
  <c r="E13" i="1"/>
  <c r="F13" i="1" s="1"/>
  <c r="E15" i="1" l="1"/>
  <c r="E17" i="1" l="1"/>
  <c r="F17" i="1" s="1"/>
  <c r="F15" i="1"/>
</calcChain>
</file>

<file path=xl/sharedStrings.xml><?xml version="1.0" encoding="utf-8"?>
<sst xmlns="http://schemas.openxmlformats.org/spreadsheetml/2006/main" count="223" uniqueCount="127">
  <si>
    <t>24-23</t>
  </si>
  <si>
    <t>-</t>
  </si>
  <si>
    <t>Konsolide</t>
  </si>
  <si>
    <t>Finansal Tablolar</t>
  </si>
  <si>
    <t>2023 satın</t>
  </si>
  <si>
    <t>2024 satın</t>
  </si>
  <si>
    <t>alma gücüyle</t>
  </si>
  <si>
    <t>Değişim</t>
  </si>
  <si>
    <t>Hasılat</t>
  </si>
  <si>
    <t>Satışların maliyeti</t>
  </si>
  <si>
    <t>Brüt Kâr</t>
  </si>
  <si>
    <t>Faaliyet giderleri</t>
  </si>
  <si>
    <t>Diğer gelir/gider</t>
  </si>
  <si>
    <t>Faaliyet Kârı</t>
  </si>
  <si>
    <t>Amortisman giderlerine ilişkin düzeltmeler</t>
  </si>
  <si>
    <t>Operasyonel kur farkından kaynaklanan giderlere ilişkin düzeltmeler</t>
  </si>
  <si>
    <t>Tarife alacaklarına ilişkin faiz gelirleri ile ilgili düzeltmeler</t>
  </si>
  <si>
    <t>FAVÖK</t>
  </si>
  <si>
    <t>Yatırım harcamaları geri ödemeleri</t>
  </si>
  <si>
    <t>FAVÖK+Yatırım Harcamaları Geri Ödemeleri</t>
  </si>
  <si>
    <t>Tek seferlik (gelir) / gider</t>
  </si>
  <si>
    <t>Faaliyet Gelirleri</t>
  </si>
  <si>
    <t>Amortisman</t>
  </si>
  <si>
    <t>Finansal sonuç</t>
  </si>
  <si>
    <t>Net kredi ve tahvil faiz gideri</t>
  </si>
  <si>
    <t>Ortalama net kredi ve tahvil finansman oranı (%)</t>
  </si>
  <si>
    <t>Ortalama kredi ve tahvil finansman oranı (%) - 
nakit ve türevlerin etkisi hariç</t>
  </si>
  <si>
    <t>Faaliyetlerden kaynaklı kur kazancı / (zararı)</t>
  </si>
  <si>
    <t>Kiralama borçları faiz gideri</t>
  </si>
  <si>
    <t>Diğer</t>
  </si>
  <si>
    <t>Parasal (kayıp) / kazanç</t>
  </si>
  <si>
    <t>Gelir vergisi</t>
  </si>
  <si>
    <t>Net Kâr</t>
  </si>
  <si>
    <t>Duran varlık yeniden değerleme etkisi</t>
  </si>
  <si>
    <t>Baz Alınan Net Kâr</t>
  </si>
  <si>
    <t>Hisse başına kazanç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</si>
  <si>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</si>
  <si>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</si>
  <si>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</si>
  <si>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</si>
  <si>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</si>
  <si>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</si>
  <si>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</si>
  <si>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</si>
  <si>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Diğer (Kur değişimi, Faiz tahakkuku)</t>
  </si>
  <si>
    <t>Enflasyon etkisi</t>
  </si>
  <si>
    <t>Finansal Net Borç (Kapanış bakiyesi)</t>
  </si>
  <si>
    <t>Ekonomik Net Borç (Kapanış Bakiyesi)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</si>
  <si>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</si>
  <si>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</si>
  <si>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</si>
  <si>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</si>
  <si>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</si>
  <si>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</si>
  <si>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TMS 29 etkileri</t>
  </si>
  <si>
    <t>Fiyat eşitleme etkileri</t>
  </si>
  <si>
    <t>Net müşteri depozito ilaveleri</t>
  </si>
  <si>
    <t>Net işletme sermayesindeki değişim</t>
  </si>
  <si>
    <t>Müşteri Çözümleri</t>
  </si>
  <si>
    <t>Finansallar</t>
  </si>
  <si>
    <t>Brüt kâr (amortisman hariç)</t>
  </si>
  <si>
    <t>Perakende &amp; Müşteri Çözümleri</t>
  </si>
  <si>
    <t>Faaliyetler</t>
  </si>
  <si>
    <t>Satış hacmi (TWs)</t>
  </si>
  <si>
    <t>Düzenlemeye tabi (TWs)</t>
  </si>
  <si>
    <t>Serbest (TWs)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</si>
  <si>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</si>
  <si>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</si>
  <si>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</si>
  <si>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</si>
  <si>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</si>
  <si>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</si>
  <si>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</si>
  <si>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</si>
  <si>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</si>
  <si>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</si>
  <si>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</si>
  <si>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</si>
  <si>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Şarj noktası</t>
  </si>
  <si>
    <t>Finansal gelir</t>
  </si>
  <si>
    <t>Verimlilik ve kalite</t>
  </si>
  <si>
    <t>Yatırım harcamaları verimliliği</t>
  </si>
  <si>
    <t>Faaliyet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</si>
  <si>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</si>
  <si>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</si>
  <si>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</si>
  <si>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</si>
  <si>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</si>
  <si>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</si>
  <si>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</si>
  <si>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</si>
  <si>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Nakit Etkisi Olan Yatırım Harcamaları</t>
  </si>
  <si>
    <t>DVT (Açılış bakiyesi)</t>
  </si>
  <si>
    <t xml:space="preserve">Dağıtım </t>
  </si>
  <si>
    <t xml:space="preserve">Gerçekleşen yatırım harcamaları </t>
  </si>
  <si>
    <t>Açılış bakiyesinin yeniden değerlemesi</t>
  </si>
  <si>
    <t>DVT (Kapanış bakiyesi)</t>
  </si>
  <si>
    <t>Reel makul getiri oranı (%)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</si>
  <si>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</si>
  <si>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</si>
  <si>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</si>
  <si>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</si>
  <si>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</si>
  <si>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</si>
  <si>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</si>
  <si>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</si>
  <si>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</si>
  <si>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</si>
  <si>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</si>
  <si>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</si>
  <si>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</si>
  <si>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Ödenmemiş ve önceki dönemlere ait yatırım harcamaları</t>
  </si>
  <si>
    <t>n.a.</t>
  </si>
  <si>
    <t>Temettü ödemesi</t>
  </si>
  <si>
    <t>Dağıtım</t>
  </si>
  <si>
    <t>YS 2023</t>
  </si>
  <si>
    <t>YS 2024</t>
  </si>
  <si>
    <t>Enerjisa Enerji AŞ YS 2024 ÖZET BİLGİ</t>
  </si>
  <si>
    <t>Vergi oranı değişikliği</t>
  </si>
  <si>
    <t>Temettü ödeme oranı</t>
  </si>
  <si>
    <t>Temettü (ilgili mali yıla ilişkin) (*)</t>
  </si>
  <si>
    <t>Hisse başına temettü (kr)</t>
  </si>
  <si>
    <t>Finansal Net Borç / Faaliyet Gelirleri</t>
  </si>
  <si>
    <t>YS</t>
  </si>
  <si>
    <t>Tarife düzeltmesi</t>
  </si>
  <si>
    <t>İlk yatırım tavanı (reel)</t>
  </si>
  <si>
    <t>Dağıtılan elektrik miktarı (TWs)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</si>
</sst>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3" fontId="0" fillId="0" borderId="0" xfId="0" applyNumberFormat="1"/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6" fillId="0" borderId="1" xfId="0" applyFont="1" applyBorder="1"/>
    <xf numFmtId="0" fontId="6" fillId="0" borderId="3" xfId="0" applyFont="1" applyBorder="1"/>
    <xf numFmtId="3" fontId="0" fillId="0" borderId="2" xfId="0" applyNumberFormat="1" applyBorder="1" applyAlignment="1">
      <alignment horizontal="right"/>
    </xf>
    <xf numFmtId="3" fontId="0" fillId="0" borderId="2" xfId="0" quotePrefix="1" applyNumberFormat="1" applyBorder="1" applyAlignment="1">
      <alignment horizontal="right"/>
    </xf>
    <xf numFmtId="3" fontId="3" fillId="2" borderId="2" xfId="0" applyNumberFormat="1" applyFont="1" applyFill="1" applyBorder="1"/>
    <xf numFmtId="3" fontId="0" fillId="0" borderId="2" xfId="0" applyNumberFormat="1" applyBorder="1"/>
    <xf numFmtId="167" fontId="0" fillId="0" borderId="2" xfId="0" applyNumberFormat="1" applyBorder="1" applyAlignment="1">
      <alignment horizontal="right" indent="1"/>
    </xf>
    <xf numFmtId="167" fontId="3" fillId="2" borderId="2" xfId="0" applyNumberFormat="1" applyFont="1" applyFill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0" fontId="0" fillId="0" borderId="1" xfId="0" applyBorder="1" applyAlignment="1">
      <alignment horizontal="left" indent="2"/>
    </xf>
    <xf numFmtId="166" fontId="3" fillId="2" borderId="2" xfId="2" applyNumberFormat="1" applyFont="1" applyFill="1" applyBorder="1" applyAlignment="1">
      <alignment horizontal="right"/>
    </xf>
    <xf numFmtId="166" fontId="0" fillId="0" borderId="2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7" fontId="0" fillId="0" borderId="2" xfId="0" quotePrefix="1" applyNumberFormat="1" applyBorder="1" applyAlignment="1">
      <alignment horizontal="right"/>
    </xf>
    <xf numFmtId="167" fontId="0" fillId="0" borderId="0" xfId="0" applyNumberFormat="1"/>
    <xf numFmtId="0" fontId="0" fillId="0" borderId="0" xfId="0" applyAlignment="1">
      <alignment wrapText="1"/>
    </xf>
    <xf numFmtId="3" fontId="0" fillId="0" borderId="2" xfId="0" quotePrefix="1" applyNumberFormat="1" applyBorder="1"/>
    <xf numFmtId="3" fontId="2" fillId="0" borderId="2" xfId="0" applyNumberFormat="1" applyFont="1" applyBorder="1"/>
    <xf numFmtId="10" fontId="0" fillId="0" borderId="2" xfId="2" applyNumberFormat="1" applyFont="1" applyFill="1" applyBorder="1" applyAlignment="1"/>
    <xf numFmtId="166" fontId="4" fillId="2" borderId="2" xfId="2" applyNumberFormat="1" applyFont="1" applyFill="1" applyBorder="1" applyAlignment="1"/>
    <xf numFmtId="9" fontId="0" fillId="0" borderId="2" xfId="2" applyFont="1" applyFill="1" applyBorder="1" applyAlignment="1"/>
    <xf numFmtId="3" fontId="4" fillId="2" borderId="2" xfId="0" applyNumberFormat="1" applyFont="1" applyFill="1" applyBorder="1"/>
    <xf numFmtId="166" fontId="0" fillId="0" borderId="2" xfId="2" applyNumberFormat="1" applyFont="1" applyBorder="1" applyAlignment="1"/>
    <xf numFmtId="166" fontId="0" fillId="0" borderId="2" xfId="2" applyNumberFormat="1" applyFont="1" applyFill="1" applyBorder="1" applyAlignment="1"/>
    <xf numFmtId="167" fontId="0" fillId="0" borderId="2" xfId="0" applyNumberFormat="1" applyBorder="1"/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/>
    <xf numFmtId="3" fontId="0" fillId="0" borderId="2" xfId="0" applyNumberFormat="1" applyBorder="1" applyAlignment="1"/>
    <xf numFmtId="3" fontId="3" fillId="2" borderId="2" xfId="0" applyNumberFormat="1" applyFont="1" applyFill="1" applyBorder="1" applyAlignment="1"/>
    <xf numFmtId="3" fontId="2" fillId="0" borderId="2" xfId="0" applyNumberFormat="1" applyFont="1" applyBorder="1" applyAlignment="1"/>
    <xf numFmtId="4" fontId="0" fillId="0" borderId="2" xfId="0" applyNumberFormat="1" applyBorder="1" applyAlignment="1"/>
    <xf numFmtId="4" fontId="5" fillId="0" borderId="2" xfId="0" applyNumberFormat="1" applyFont="1" applyBorder="1" applyAlignment="1"/>
    <xf numFmtId="3" fontId="1" fillId="0" borderId="2" xfId="2" applyNumberFormat="1" applyFont="1" applyFill="1" applyBorder="1" applyAlignment="1"/>
    <xf numFmtId="3" fontId="0" fillId="0" borderId="2" xfId="0" applyNumberFormat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166" fontId="0" fillId="0" borderId="2" xfId="2" applyNumberFormat="1" applyFont="1" applyFill="1" applyBorder="1" applyAlignment="1">
      <alignment horizontal="right" indent="1"/>
    </xf>
    <xf numFmtId="3" fontId="0" fillId="0" borderId="2" xfId="0" quotePrefix="1" applyNumberFormat="1" applyBorder="1" applyAlignment="1">
      <alignment horizontal="right" indent="1"/>
    </xf>
    <xf numFmtId="0" fontId="7" fillId="3" borderId="0" xfId="0" applyFont="1" applyFill="1" applyAlignment="1">
      <alignment horizontal="center"/>
    </xf>
    <xf numFmtId="3" fontId="8" fillId="0" borderId="5" xfId="0" applyNumberFormat="1" applyFont="1" applyBorder="1" applyAlignment="1">
      <alignment horizontal="right" indent="1"/>
    </xf>
    <xf numFmtId="3" fontId="1" fillId="0" borderId="2" xfId="2" applyNumberFormat="1" applyFont="1" applyFill="1" applyBorder="1" applyAlignment="1">
      <alignment horizontal="right" indent="1"/>
    </xf>
    <xf numFmtId="3" fontId="0" fillId="0" borderId="0" xfId="0" applyNumberFormat="1" applyAlignment="1">
      <alignment horizontal="right" indent="1"/>
    </xf>
    <xf numFmtId="166" fontId="0" fillId="4" borderId="2" xfId="2" applyNumberFormat="1" applyFont="1" applyFill="1" applyBorder="1" applyAlignment="1">
      <alignment horizontal="right"/>
    </xf>
    <xf numFmtId="3" fontId="0" fillId="0" borderId="2" xfId="2" applyNumberFormat="1" applyFont="1" applyFill="1" applyBorder="1" applyAlignment="1">
      <alignment horizontal="right" indent="1"/>
    </xf>
    <xf numFmtId="10" fontId="0" fillId="0" borderId="2" xfId="2" quotePrefix="1" applyNumberFormat="1" applyFont="1" applyFill="1" applyBorder="1" applyAlignment="1">
      <alignment horizontal="right" indent="1"/>
    </xf>
    <xf numFmtId="10" fontId="5" fillId="0" borderId="2" xfId="2" applyNumberFormat="1" applyFont="1" applyBorder="1" applyAlignment="1"/>
    <xf numFmtId="167" fontId="5" fillId="0" borderId="2" xfId="0" applyNumberFormat="1" applyFont="1" applyBorder="1" applyAlignment="1"/>
    <xf numFmtId="3" fontId="5" fillId="0" borderId="2" xfId="0" applyNumberFormat="1" applyFont="1" applyBorder="1" applyAlignment="1"/>
    <xf numFmtId="4" fontId="0" fillId="0" borderId="2" xfId="0" quotePrefix="1" applyNumberFormat="1" applyBorder="1" applyAlignment="1">
      <alignment horizontal="right" indent="1"/>
    </xf>
    <xf numFmtId="168" fontId="3" fillId="2" borderId="1" xfId="0" applyNumberFormat="1" applyFont="1" applyFill="1" applyBorder="1"/>
    <xf numFmtId="0" fontId="9" fillId="3" borderId="0" xfId="0" applyFont="1" applyFill="1"/>
    <xf numFmtId="0" fontId="2" fillId="3" borderId="1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  <sheetName val="Mapping"/>
      <sheetName val="ZC-10-10-1 Grafi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C7C8-0FC7-4AEE-88BC-A7599007F7F1}">
  <sheetPr>
    <pageSetUpPr fitToPage="1"/>
  </sheetPr>
  <dimension ref="B1:F54"/>
  <sheetViews>
    <sheetView showGridLines="0" tabSelected="1" zoomScaleNormal="100" workbookViewId="0">
      <pane xSplit="2" ySplit="3" topLeftCell="C33" activePane="bottomRight" state="frozen"/>
      <selection activeCell="I19" sqref="I19"/>
      <selection pane="topRight" activeCell="I19" sqref="I19"/>
      <selection pane="bottomLeft" activeCell="I19" sqref="I19"/>
      <selection pane="bottomRight" activeCell="B1" sqref="B1"/>
    </sheetView>
  </sheetViews>
  <sheetFormatPr defaultColWidth="8.6640625" defaultRowHeight="14.4" x14ac:dyDescent="0.3"/>
  <cols>
    <col min="1" max="1" width="4.5546875" customWidth="1"/>
    <col min="2" max="2" width="58.44140625" customWidth="1"/>
    <col min="3" max="5" width="14.5546875" customWidth="1"/>
    <col min="6" max="6" width="11.44140625" customWidth="1"/>
  </cols>
  <sheetData>
    <row r="1" spans="2:6" ht="18" x14ac:dyDescent="0.35">
      <c r="B1" s="51" t="s">
        <v>117</v>
      </c>
      <c r="C1" s="39" t="s">
        <v>4</v>
      </c>
      <c r="D1" s="39" t="s">
        <v>5</v>
      </c>
      <c r="E1" s="39" t="s">
        <v>5</v>
      </c>
      <c r="F1" s="1"/>
    </row>
    <row r="2" spans="2:6" x14ac:dyDescent="0.3">
      <c r="B2" s="3" t="s">
        <v>2</v>
      </c>
      <c r="C2" s="4" t="s">
        <v>6</v>
      </c>
      <c r="D2" s="4" t="s">
        <v>6</v>
      </c>
      <c r="E2" s="4" t="s">
        <v>6</v>
      </c>
      <c r="F2" s="4" t="s">
        <v>7</v>
      </c>
    </row>
    <row r="3" spans="2:6" ht="15" thickBot="1" x14ac:dyDescent="0.35">
      <c r="B3" s="5" t="s">
        <v>3</v>
      </c>
      <c r="C3" s="6" t="s">
        <v>115</v>
      </c>
      <c r="D3" s="6" t="s">
        <v>115</v>
      </c>
      <c r="E3" s="6" t="s">
        <v>116</v>
      </c>
      <c r="F3" s="7" t="s">
        <v>0</v>
      </c>
    </row>
    <row r="4" spans="2:6" x14ac:dyDescent="0.3">
      <c r="B4" s="8" t="s">
        <v>8</v>
      </c>
      <c r="C4" s="47">
        <v>168665</v>
      </c>
      <c r="D4" s="47">
        <v>243516</v>
      </c>
      <c r="E4" s="47">
        <v>190585</v>
      </c>
      <c r="F4" s="47">
        <f>E4-D4</f>
        <v>-52931</v>
      </c>
    </row>
    <row r="5" spans="2:6" x14ac:dyDescent="0.3">
      <c r="B5" s="8" t="s">
        <v>9</v>
      </c>
      <c r="C5" s="47">
        <v>-143110</v>
      </c>
      <c r="D5" s="47">
        <v>-206620</v>
      </c>
      <c r="E5" s="47">
        <v>-147860</v>
      </c>
      <c r="F5" s="47">
        <f t="shared" ref="F5:F6" si="0">E5-D5</f>
        <v>58760</v>
      </c>
    </row>
    <row r="6" spans="2:6" x14ac:dyDescent="0.3">
      <c r="B6" s="9" t="s">
        <v>10</v>
      </c>
      <c r="C6" s="48">
        <f t="shared" ref="C6:D6" si="1">SUM(C4:C5)</f>
        <v>25555</v>
      </c>
      <c r="D6" s="48">
        <f t="shared" si="1"/>
        <v>36896</v>
      </c>
      <c r="E6" s="48">
        <f>SUM(E4:E5)</f>
        <v>42725</v>
      </c>
      <c r="F6" s="48">
        <f t="shared" si="0"/>
        <v>5829</v>
      </c>
    </row>
    <row r="7" spans="2:6" x14ac:dyDescent="0.3">
      <c r="B7" s="8" t="s">
        <v>11</v>
      </c>
      <c r="C7" s="47">
        <v>-11501</v>
      </c>
      <c r="D7" s="47">
        <v>-16605</v>
      </c>
      <c r="E7" s="47">
        <v>-16219</v>
      </c>
      <c r="F7" s="47">
        <f t="shared" ref="F7:F9" si="2">E7-D7</f>
        <v>386</v>
      </c>
    </row>
    <row r="8" spans="2:6" x14ac:dyDescent="0.3">
      <c r="B8" s="8" t="s">
        <v>12</v>
      </c>
      <c r="C8" s="47">
        <v>842</v>
      </c>
      <c r="D8" s="47">
        <v>1216</v>
      </c>
      <c r="E8" s="47">
        <v>1093</v>
      </c>
      <c r="F8" s="47">
        <f t="shared" si="2"/>
        <v>-123</v>
      </c>
    </row>
    <row r="9" spans="2:6" x14ac:dyDescent="0.3">
      <c r="B9" s="9" t="s">
        <v>13</v>
      </c>
      <c r="C9" s="48">
        <f t="shared" ref="C9:D9" si="3">SUM(C6:C8)</f>
        <v>14896</v>
      </c>
      <c r="D9" s="48">
        <f t="shared" si="3"/>
        <v>21507</v>
      </c>
      <c r="E9" s="48">
        <f>SUM(E6:E8)</f>
        <v>27599</v>
      </c>
      <c r="F9" s="48">
        <f t="shared" si="2"/>
        <v>6092</v>
      </c>
    </row>
    <row r="10" spans="2:6" x14ac:dyDescent="0.3">
      <c r="B10" s="8" t="s">
        <v>14</v>
      </c>
      <c r="C10" s="47">
        <v>3328</v>
      </c>
      <c r="D10" s="47">
        <v>4805</v>
      </c>
      <c r="E10" s="47">
        <v>4747</v>
      </c>
      <c r="F10" s="47">
        <f t="shared" ref="F10:F14" si="4">E10-D10</f>
        <v>-58</v>
      </c>
    </row>
    <row r="11" spans="2:6" x14ac:dyDescent="0.3">
      <c r="B11" s="8" t="s">
        <v>15</v>
      </c>
      <c r="C11" s="47">
        <v>1165</v>
      </c>
      <c r="D11" s="47">
        <v>1682</v>
      </c>
      <c r="E11" s="47">
        <v>261</v>
      </c>
      <c r="F11" s="47">
        <f t="shared" si="4"/>
        <v>-1421</v>
      </c>
    </row>
    <row r="12" spans="2:6" x14ac:dyDescent="0.3">
      <c r="B12" s="8" t="s">
        <v>16</v>
      </c>
      <c r="C12" s="47">
        <v>-1258</v>
      </c>
      <c r="D12" s="47">
        <v>-1816</v>
      </c>
      <c r="E12" s="47">
        <v>-4502</v>
      </c>
      <c r="F12" s="47">
        <f t="shared" si="4"/>
        <v>-2686</v>
      </c>
    </row>
    <row r="13" spans="2:6" x14ac:dyDescent="0.3">
      <c r="B13" s="9" t="s">
        <v>17</v>
      </c>
      <c r="C13" s="42">
        <f>SUM(C9:C12)</f>
        <v>18131</v>
      </c>
      <c r="D13" s="42">
        <f>SUM(D9:D12)</f>
        <v>26178</v>
      </c>
      <c r="E13" s="42">
        <f>SUM(E9:E12)</f>
        <v>28105</v>
      </c>
      <c r="F13" s="48">
        <f t="shared" si="4"/>
        <v>1927</v>
      </c>
    </row>
    <row r="14" spans="2:6" x14ac:dyDescent="0.3">
      <c r="B14" s="8" t="s">
        <v>18</v>
      </c>
      <c r="C14" s="47">
        <v>8496</v>
      </c>
      <c r="D14" s="47">
        <v>12266</v>
      </c>
      <c r="E14" s="47">
        <v>12996</v>
      </c>
      <c r="F14" s="47">
        <f t="shared" si="4"/>
        <v>730</v>
      </c>
    </row>
    <row r="15" spans="2:6" x14ac:dyDescent="0.3">
      <c r="B15" s="9" t="s">
        <v>19</v>
      </c>
      <c r="C15" s="42">
        <f>SUM(C13:C14)</f>
        <v>26627</v>
      </c>
      <c r="D15" s="42">
        <f>SUM(D13:D14)</f>
        <v>38444</v>
      </c>
      <c r="E15" s="42">
        <f>SUM(E13:E14)</f>
        <v>41101</v>
      </c>
      <c r="F15" s="42">
        <f>E15-D15</f>
        <v>2657</v>
      </c>
    </row>
    <row r="16" spans="2:6" x14ac:dyDescent="0.3">
      <c r="B16" s="8" t="s">
        <v>20</v>
      </c>
      <c r="C16" s="47">
        <v>312</v>
      </c>
      <c r="D16" s="47">
        <v>450</v>
      </c>
      <c r="E16" s="47">
        <v>59</v>
      </c>
      <c r="F16" s="47">
        <f t="shared" ref="F16" si="5">E16-D16</f>
        <v>-391</v>
      </c>
    </row>
    <row r="17" spans="2:6" x14ac:dyDescent="0.3">
      <c r="B17" s="9" t="s">
        <v>21</v>
      </c>
      <c r="C17" s="42">
        <f>SUM(C15:C16)</f>
        <v>26939</v>
      </c>
      <c r="D17" s="42">
        <f t="shared" ref="D17:E17" si="6">SUM(D15:D16)</f>
        <v>38894</v>
      </c>
      <c r="E17" s="42">
        <f t="shared" si="6"/>
        <v>41160</v>
      </c>
      <c r="F17" s="42">
        <f>E17-D17</f>
        <v>2266</v>
      </c>
    </row>
    <row r="18" spans="2:6" x14ac:dyDescent="0.3">
      <c r="B18" s="3"/>
      <c r="C18" s="43"/>
      <c r="D18" s="43"/>
      <c r="E18" s="43"/>
      <c r="F18" s="43"/>
    </row>
    <row r="19" spans="2:6" x14ac:dyDescent="0.3">
      <c r="B19" s="9" t="s">
        <v>17</v>
      </c>
      <c r="C19" s="42">
        <v>18131</v>
      </c>
      <c r="D19" s="42">
        <v>26178</v>
      </c>
      <c r="E19" s="42">
        <v>28105</v>
      </c>
      <c r="F19" s="48">
        <f>E19-D19</f>
        <v>1927</v>
      </c>
    </row>
    <row r="20" spans="2:6" x14ac:dyDescent="0.3">
      <c r="B20" s="8" t="s">
        <v>22</v>
      </c>
      <c r="C20" s="47">
        <v>-3328</v>
      </c>
      <c r="D20" s="47">
        <v>-4805</v>
      </c>
      <c r="E20" s="52">
        <f>-E10</f>
        <v>-4747</v>
      </c>
      <c r="F20" s="41">
        <f>E20-D20</f>
        <v>58</v>
      </c>
    </row>
    <row r="21" spans="2:6" x14ac:dyDescent="0.3">
      <c r="B21" s="8" t="s">
        <v>23</v>
      </c>
      <c r="C21" s="47">
        <v>-7488</v>
      </c>
      <c r="D21" s="47">
        <v>-10811</v>
      </c>
      <c r="E21" s="47">
        <v>-16021</v>
      </c>
      <c r="F21" s="41">
        <f>E21-D21</f>
        <v>-5210</v>
      </c>
    </row>
    <row r="22" spans="2:6" x14ac:dyDescent="0.3">
      <c r="B22" s="10" t="s">
        <v>24</v>
      </c>
      <c r="C22" s="47">
        <v>-6994</v>
      </c>
      <c r="D22" s="47">
        <v>-10098</v>
      </c>
      <c r="E22" s="47">
        <v>-19608</v>
      </c>
      <c r="F22" s="41">
        <f>E22-D22</f>
        <v>-9510</v>
      </c>
    </row>
    <row r="23" spans="2:6" x14ac:dyDescent="0.3">
      <c r="B23" s="11" t="s">
        <v>25</v>
      </c>
      <c r="C23" s="49">
        <v>0.38127831853341315</v>
      </c>
      <c r="D23" s="49">
        <v>0.38127831853341315</v>
      </c>
      <c r="E23" s="49">
        <v>0.46784956978438325</v>
      </c>
      <c r="F23" s="37">
        <f>E23-D23</f>
        <v>8.6571251250970094E-2</v>
      </c>
    </row>
    <row r="24" spans="2:6" ht="28.8" x14ac:dyDescent="0.3">
      <c r="B24" s="11" t="s">
        <v>26</v>
      </c>
      <c r="C24" s="49">
        <v>0.32506841665209257</v>
      </c>
      <c r="D24" s="49">
        <v>0.32506841665209257</v>
      </c>
      <c r="E24" s="49">
        <v>0.46372784946370776</v>
      </c>
      <c r="F24" s="49">
        <f t="shared" ref="F24:F29" si="7">E24-D24</f>
        <v>0.13865943281161519</v>
      </c>
    </row>
    <row r="25" spans="2:6" x14ac:dyDescent="0.3">
      <c r="B25" s="10" t="s">
        <v>27</v>
      </c>
      <c r="C25" s="47">
        <v>-1165</v>
      </c>
      <c r="D25" s="47">
        <v>-1682</v>
      </c>
      <c r="E25" s="47">
        <v>-261</v>
      </c>
      <c r="F25" s="47">
        <f t="shared" si="7"/>
        <v>1421</v>
      </c>
    </row>
    <row r="26" spans="2:6" x14ac:dyDescent="0.3">
      <c r="B26" s="10" t="s">
        <v>28</v>
      </c>
      <c r="C26" s="47">
        <v>-202</v>
      </c>
      <c r="D26" s="47">
        <v>-292</v>
      </c>
      <c r="E26" s="47">
        <v>-313</v>
      </c>
      <c r="F26" s="47">
        <f t="shared" si="7"/>
        <v>-21</v>
      </c>
    </row>
    <row r="27" spans="2:6" x14ac:dyDescent="0.3">
      <c r="B27" s="10" t="s">
        <v>29</v>
      </c>
      <c r="C27" s="47">
        <v>873</v>
      </c>
      <c r="D27" s="47">
        <v>1261</v>
      </c>
      <c r="E27" s="47">
        <v>4161</v>
      </c>
      <c r="F27" s="47">
        <f t="shared" si="7"/>
        <v>2900</v>
      </c>
    </row>
    <row r="28" spans="2:6" x14ac:dyDescent="0.3">
      <c r="B28" s="8" t="s">
        <v>30</v>
      </c>
      <c r="C28" s="47">
        <v>-2047</v>
      </c>
      <c r="D28" s="47">
        <v>-2956</v>
      </c>
      <c r="E28" s="47">
        <v>-4594</v>
      </c>
      <c r="F28" s="47">
        <f t="shared" si="7"/>
        <v>-1638</v>
      </c>
    </row>
    <row r="29" spans="2:6" x14ac:dyDescent="0.3">
      <c r="B29" s="8" t="s">
        <v>31</v>
      </c>
      <c r="C29" s="47">
        <v>-751</v>
      </c>
      <c r="D29" s="47">
        <v>-1084</v>
      </c>
      <c r="E29" s="47">
        <v>-7596</v>
      </c>
      <c r="F29" s="47">
        <f t="shared" si="7"/>
        <v>-6512</v>
      </c>
    </row>
    <row r="30" spans="2:6" x14ac:dyDescent="0.3">
      <c r="B30" s="9" t="s">
        <v>32</v>
      </c>
      <c r="C30" s="42">
        <v>4517</v>
      </c>
      <c r="D30" s="42">
        <v>6522</v>
      </c>
      <c r="E30" s="42">
        <v>-4853</v>
      </c>
      <c r="F30" s="42">
        <f>E30-D30</f>
        <v>-11375</v>
      </c>
    </row>
    <row r="31" spans="2:6" x14ac:dyDescent="0.3">
      <c r="B31" s="8" t="s">
        <v>20</v>
      </c>
      <c r="C31" s="47">
        <v>-1051</v>
      </c>
      <c r="D31" s="47">
        <v>-1518</v>
      </c>
      <c r="E31" s="47">
        <v>38</v>
      </c>
      <c r="F31" s="47">
        <f t="shared" ref="F31" si="8">E31-D31</f>
        <v>1556</v>
      </c>
    </row>
    <row r="32" spans="2:6" x14ac:dyDescent="0.3">
      <c r="B32" s="8" t="s">
        <v>118</v>
      </c>
      <c r="C32" s="47">
        <v>-1478</v>
      </c>
      <c r="D32" s="47">
        <v>-2134</v>
      </c>
      <c r="E32" s="47">
        <v>0</v>
      </c>
      <c r="F32" s="50">
        <f t="shared" ref="F32:F38" si="9">E32-D32</f>
        <v>2134</v>
      </c>
    </row>
    <row r="33" spans="2:6" x14ac:dyDescent="0.3">
      <c r="B33" s="8" t="s">
        <v>33</v>
      </c>
      <c r="C33" s="56">
        <v>1379</v>
      </c>
      <c r="D33" s="47">
        <v>1991</v>
      </c>
      <c r="E33" s="47">
        <v>9041</v>
      </c>
      <c r="F33" s="50">
        <f t="shared" si="9"/>
        <v>7050</v>
      </c>
    </row>
    <row r="34" spans="2:6" x14ac:dyDescent="0.3">
      <c r="B34" s="9" t="s">
        <v>34</v>
      </c>
      <c r="C34" s="48">
        <f>SUM(C30:C33)</f>
        <v>3367</v>
      </c>
      <c r="D34" s="48">
        <f t="shared" ref="D34:E34" si="10">SUM(D30:D33)</f>
        <v>4861</v>
      </c>
      <c r="E34" s="48">
        <f t="shared" si="10"/>
        <v>4226</v>
      </c>
      <c r="F34" s="48">
        <f t="shared" si="9"/>
        <v>-635</v>
      </c>
    </row>
    <row r="35" spans="2:6" x14ac:dyDescent="0.3">
      <c r="B35" s="8" t="s">
        <v>35</v>
      </c>
      <c r="C35" s="44">
        <v>2.850807271831318</v>
      </c>
      <c r="D35" s="44">
        <v>4.1157630378295336</v>
      </c>
      <c r="E35" s="44">
        <v>3.5781145027499703</v>
      </c>
      <c r="F35" s="45">
        <f t="shared" si="9"/>
        <v>-0.53764853507956323</v>
      </c>
    </row>
    <row r="36" spans="2:6" x14ac:dyDescent="0.3">
      <c r="B36" s="8" t="s">
        <v>119</v>
      </c>
      <c r="C36" s="57">
        <v>0.97870000000000001</v>
      </c>
      <c r="D36" s="57">
        <f>C36</f>
        <v>0.97870000000000001</v>
      </c>
      <c r="E36" s="57">
        <v>0.80210000000000004</v>
      </c>
      <c r="F36" s="58">
        <f t="shared" si="9"/>
        <v>-0.17659999999999998</v>
      </c>
    </row>
    <row r="37" spans="2:6" x14ac:dyDescent="0.3">
      <c r="B37" s="8" t="s">
        <v>120</v>
      </c>
      <c r="C37" s="50">
        <v>3295</v>
      </c>
      <c r="D37" s="50">
        <v>4757</v>
      </c>
      <c r="E37" s="50">
        <v>3390</v>
      </c>
      <c r="F37" s="60">
        <f t="shared" si="9"/>
        <v>-1367</v>
      </c>
    </row>
    <row r="38" spans="2:6" x14ac:dyDescent="0.3">
      <c r="B38" s="8" t="s">
        <v>121</v>
      </c>
      <c r="C38" s="61">
        <v>2.7898455481687536</v>
      </c>
      <c r="D38" s="61">
        <v>4.0277072147613842</v>
      </c>
      <c r="E38" s="61">
        <v>2.87</v>
      </c>
      <c r="F38" s="59">
        <f t="shared" si="9"/>
        <v>-1.1577072147613841</v>
      </c>
    </row>
    <row r="39" spans="2:6" x14ac:dyDescent="0.3">
      <c r="B39" s="9" t="s">
        <v>36</v>
      </c>
      <c r="C39" s="48">
        <v>10272</v>
      </c>
      <c r="D39" s="48">
        <v>14831</v>
      </c>
      <c r="E39" s="48">
        <v>25082</v>
      </c>
      <c r="F39" s="48">
        <f t="shared" ref="F39:F43" si="11">E39-D39</f>
        <v>10251</v>
      </c>
    </row>
    <row r="40" spans="2:6" x14ac:dyDescent="0.3">
      <c r="B40" s="8" t="s">
        <v>37</v>
      </c>
      <c r="C40" s="47">
        <v>-16870</v>
      </c>
      <c r="D40" s="47">
        <v>-24357</v>
      </c>
      <c r="E40" s="47">
        <v>-18698</v>
      </c>
      <c r="F40" s="53">
        <f t="shared" si="11"/>
        <v>5659</v>
      </c>
    </row>
    <row r="41" spans="2:6" x14ac:dyDescent="0.3">
      <c r="B41" s="9" t="s">
        <v>38</v>
      </c>
      <c r="C41" s="48">
        <v>-6598</v>
      </c>
      <c r="D41" s="48">
        <v>-9526</v>
      </c>
      <c r="E41" s="48">
        <v>6384</v>
      </c>
      <c r="F41" s="48">
        <f t="shared" si="11"/>
        <v>15910</v>
      </c>
    </row>
    <row r="42" spans="2:6" x14ac:dyDescent="0.3">
      <c r="B42" s="8" t="s">
        <v>39</v>
      </c>
      <c r="C42" s="41">
        <v>-5164</v>
      </c>
      <c r="D42" s="41">
        <v>-7456</v>
      </c>
      <c r="E42" s="41">
        <v>-17880</v>
      </c>
      <c r="F42" s="46">
        <f t="shared" si="11"/>
        <v>-10424</v>
      </c>
    </row>
    <row r="43" spans="2:6" x14ac:dyDescent="0.3">
      <c r="B43" s="8" t="s">
        <v>40</v>
      </c>
      <c r="C43" s="41">
        <v>-3149</v>
      </c>
      <c r="D43" s="41">
        <v>-4546</v>
      </c>
      <c r="E43" s="41">
        <v>-1116</v>
      </c>
      <c r="F43" s="46">
        <f t="shared" si="11"/>
        <v>3430</v>
      </c>
    </row>
    <row r="44" spans="2:6" x14ac:dyDescent="0.3">
      <c r="B44" s="9" t="s">
        <v>41</v>
      </c>
      <c r="C44" s="48">
        <v>-14911</v>
      </c>
      <c r="D44" s="48">
        <v>-21528</v>
      </c>
      <c r="E44" s="48">
        <v>-12612</v>
      </c>
      <c r="F44" s="48">
        <f t="shared" ref="F44:F51" si="12">E44-D44</f>
        <v>8916</v>
      </c>
    </row>
    <row r="45" spans="2:6" x14ac:dyDescent="0.3">
      <c r="B45" s="8"/>
      <c r="C45" s="54"/>
      <c r="D45" s="54"/>
      <c r="E45" s="47"/>
      <c r="F45" s="54"/>
    </row>
    <row r="46" spans="2:6" x14ac:dyDescent="0.3">
      <c r="B46" s="8" t="s">
        <v>42</v>
      </c>
      <c r="C46" s="47">
        <v>17688</v>
      </c>
      <c r="D46" s="47">
        <v>25538</v>
      </c>
      <c r="E46" s="47">
        <v>41238</v>
      </c>
      <c r="F46" s="47">
        <f t="shared" si="12"/>
        <v>15700</v>
      </c>
    </row>
    <row r="47" spans="2:6" x14ac:dyDescent="0.3">
      <c r="B47" s="10" t="s">
        <v>43</v>
      </c>
      <c r="C47" s="47">
        <v>14911</v>
      </c>
      <c r="D47" s="47">
        <v>21528</v>
      </c>
      <c r="E47" s="47">
        <v>12612</v>
      </c>
      <c r="F47" s="47">
        <f t="shared" si="12"/>
        <v>-8916</v>
      </c>
    </row>
    <row r="48" spans="2:6" x14ac:dyDescent="0.3">
      <c r="B48" s="10" t="s">
        <v>113</v>
      </c>
      <c r="C48" s="47">
        <v>3978</v>
      </c>
      <c r="D48" s="47">
        <v>5743</v>
      </c>
      <c r="E48" s="47">
        <v>4007</v>
      </c>
      <c r="F48" s="47">
        <f t="shared" si="12"/>
        <v>-1736</v>
      </c>
    </row>
    <row r="49" spans="2:6" x14ac:dyDescent="0.3">
      <c r="B49" s="10" t="s">
        <v>44</v>
      </c>
      <c r="C49" s="47">
        <v>2827</v>
      </c>
      <c r="D49" s="47">
        <v>4082</v>
      </c>
      <c r="E49" s="47">
        <v>2753</v>
      </c>
      <c r="F49" s="47">
        <f t="shared" si="12"/>
        <v>-1329</v>
      </c>
    </row>
    <row r="50" spans="2:6" x14ac:dyDescent="0.3">
      <c r="B50" s="10" t="s">
        <v>45</v>
      </c>
      <c r="C50" s="47">
        <v>-10842</v>
      </c>
      <c r="D50" s="47">
        <v>-15653</v>
      </c>
      <c r="E50" s="47">
        <v>-15812</v>
      </c>
      <c r="F50" s="47">
        <f t="shared" si="12"/>
        <v>-159</v>
      </c>
    </row>
    <row r="51" spans="2:6" x14ac:dyDescent="0.3">
      <c r="B51" s="8" t="s">
        <v>46</v>
      </c>
      <c r="C51" s="47">
        <v>28562</v>
      </c>
      <c r="D51" s="47">
        <v>41238</v>
      </c>
      <c r="E51" s="47">
        <v>44798</v>
      </c>
      <c r="F51" s="47">
        <f t="shared" si="12"/>
        <v>3560</v>
      </c>
    </row>
    <row r="52" spans="2:6" s="2" customFormat="1" x14ac:dyDescent="0.3">
      <c r="B52" s="9" t="s">
        <v>122</v>
      </c>
      <c r="C52" s="9">
        <v>1.1000000000000001</v>
      </c>
      <c r="D52" s="9">
        <v>1.1000000000000001</v>
      </c>
      <c r="E52" s="9">
        <v>1.1000000000000001</v>
      </c>
      <c r="F52" s="62">
        <v>0</v>
      </c>
    </row>
    <row r="53" spans="2:6" s="2" customFormat="1" x14ac:dyDescent="0.3"/>
    <row r="54" spans="2:6" x14ac:dyDescent="0.3">
      <c r="B54" s="9" t="s">
        <v>47</v>
      </c>
      <c r="C54" s="48">
        <v>35983</v>
      </c>
      <c r="D54" s="48">
        <v>51952</v>
      </c>
      <c r="E54" s="48">
        <v>55771</v>
      </c>
      <c r="F54" s="48">
        <f t="shared" ref="F54" si="13">E54-D54</f>
        <v>3819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1C7-1C1D-41CE-ACDE-65B51995E6F5}">
  <sheetPr>
    <pageSetUpPr fitToPage="1"/>
  </sheetPr>
  <dimension ref="B1:P67"/>
  <sheetViews>
    <sheetView showGridLines="0" tabSelected="1" zoomScale="70" zoomScaleNormal="70" workbookViewId="0">
      <pane xSplit="2" ySplit="3" topLeftCell="C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6640625" defaultRowHeight="14.4" x14ac:dyDescent="0.3"/>
  <cols>
    <col min="1" max="1" width="4.44140625" customWidth="1"/>
    <col min="2" max="2" width="54.33203125" customWidth="1"/>
    <col min="3" max="5" width="12.33203125" bestFit="1" customWidth="1"/>
    <col min="6" max="6" width="12.33203125" customWidth="1"/>
  </cols>
  <sheetData>
    <row r="1" spans="2:16" x14ac:dyDescent="0.3">
      <c r="B1" s="63" t="s">
        <v>117</v>
      </c>
      <c r="C1" s="39" t="s">
        <v>4</v>
      </c>
      <c r="D1" s="39" t="s">
        <v>5</v>
      </c>
      <c r="E1" s="39" t="s">
        <v>5</v>
      </c>
      <c r="F1" s="1"/>
    </row>
    <row r="2" spans="2:16" x14ac:dyDescent="0.3">
      <c r="B2" s="64" t="s">
        <v>61</v>
      </c>
      <c r="C2" s="4" t="s">
        <v>6</v>
      </c>
      <c r="D2" s="4" t="s">
        <v>6</v>
      </c>
      <c r="E2" s="4" t="s">
        <v>6</v>
      </c>
      <c r="F2" s="4" t="s">
        <v>7</v>
      </c>
    </row>
    <row r="3" spans="2:16" ht="15" thickBot="1" x14ac:dyDescent="0.35">
      <c r="B3" s="5" t="s">
        <v>3</v>
      </c>
      <c r="C3" s="6" t="s">
        <v>115</v>
      </c>
      <c r="D3" s="6" t="s">
        <v>115</v>
      </c>
      <c r="E3" s="6" t="s">
        <v>116</v>
      </c>
      <c r="F3" s="7" t="s">
        <v>0</v>
      </c>
    </row>
    <row r="4" spans="2:16" x14ac:dyDescent="0.3">
      <c r="B4" s="8" t="s">
        <v>48</v>
      </c>
      <c r="C4" s="14">
        <v>4609</v>
      </c>
      <c r="D4" s="14">
        <v>6654</v>
      </c>
      <c r="E4" s="14">
        <v>5211</v>
      </c>
      <c r="F4" s="14">
        <f t="shared" ref="F4:F17" si="0">E4-D4</f>
        <v>-1443</v>
      </c>
      <c r="M4" s="1"/>
      <c r="N4" s="1"/>
      <c r="O4" s="1"/>
      <c r="P4" s="1"/>
    </row>
    <row r="5" spans="2:16" x14ac:dyDescent="0.3">
      <c r="B5" s="8" t="s">
        <v>49</v>
      </c>
      <c r="C5" s="14">
        <v>1568</v>
      </c>
      <c r="D5" s="14">
        <v>2264</v>
      </c>
      <c r="E5" s="14">
        <v>1607</v>
      </c>
      <c r="F5" s="14">
        <f t="shared" si="0"/>
        <v>-657</v>
      </c>
      <c r="M5" s="1"/>
      <c r="N5" s="1"/>
      <c r="O5" s="1"/>
      <c r="P5" s="1"/>
    </row>
    <row r="6" spans="2:16" x14ac:dyDescent="0.3">
      <c r="B6" s="8" t="s">
        <v>11</v>
      </c>
      <c r="C6" s="14">
        <v>-2496</v>
      </c>
      <c r="D6" s="14">
        <v>-3604</v>
      </c>
      <c r="E6" s="14">
        <v>-3593</v>
      </c>
      <c r="F6" s="14">
        <f t="shared" si="0"/>
        <v>11</v>
      </c>
      <c r="M6" s="1"/>
      <c r="N6" s="1"/>
      <c r="O6" s="1"/>
      <c r="P6" s="1"/>
    </row>
    <row r="7" spans="2:16" x14ac:dyDescent="0.3">
      <c r="B7" s="8" t="s">
        <v>50</v>
      </c>
      <c r="C7" s="14">
        <v>208</v>
      </c>
      <c r="D7" s="14">
        <v>301</v>
      </c>
      <c r="E7" s="14">
        <v>1334</v>
      </c>
      <c r="F7" s="14">
        <f t="shared" si="0"/>
        <v>1033</v>
      </c>
      <c r="M7" s="1"/>
      <c r="N7" s="1"/>
      <c r="O7" s="1"/>
      <c r="P7" s="1"/>
    </row>
    <row r="8" spans="2:16" x14ac:dyDescent="0.3">
      <c r="B8" s="10" t="s">
        <v>51</v>
      </c>
      <c r="C8" s="14">
        <v>-875</v>
      </c>
      <c r="D8" s="14">
        <v>-1263</v>
      </c>
      <c r="E8" s="14">
        <v>-752</v>
      </c>
      <c r="F8" s="14">
        <f t="shared" si="0"/>
        <v>511</v>
      </c>
      <c r="M8" s="1"/>
      <c r="N8" s="1"/>
      <c r="O8" s="1"/>
      <c r="P8" s="1"/>
    </row>
    <row r="9" spans="2:16" x14ac:dyDescent="0.3">
      <c r="B9" s="10" t="s">
        <v>52</v>
      </c>
      <c r="C9" s="14">
        <v>939</v>
      </c>
      <c r="D9" s="14">
        <v>1356</v>
      </c>
      <c r="E9" s="14">
        <v>1540</v>
      </c>
      <c r="F9" s="14">
        <f t="shared" si="0"/>
        <v>184</v>
      </c>
      <c r="M9" s="1"/>
      <c r="N9" s="1"/>
      <c r="O9" s="1"/>
      <c r="P9" s="1"/>
    </row>
    <row r="10" spans="2:16" x14ac:dyDescent="0.3">
      <c r="B10" s="10" t="s">
        <v>53</v>
      </c>
      <c r="C10" s="14">
        <v>144</v>
      </c>
      <c r="D10" s="14">
        <v>208</v>
      </c>
      <c r="E10" s="14">
        <v>546</v>
      </c>
      <c r="F10" s="14">
        <f t="shared" si="0"/>
        <v>338</v>
      </c>
      <c r="M10" s="1"/>
      <c r="N10" s="1"/>
      <c r="O10" s="1"/>
      <c r="P10" s="1"/>
    </row>
    <row r="11" spans="2:16" x14ac:dyDescent="0.3">
      <c r="B11" s="8" t="s">
        <v>29</v>
      </c>
      <c r="C11" s="14">
        <v>336</v>
      </c>
      <c r="D11" s="14">
        <v>485</v>
      </c>
      <c r="E11" s="14">
        <v>16</v>
      </c>
      <c r="F11" s="14">
        <f t="shared" si="0"/>
        <v>-469</v>
      </c>
      <c r="M11" s="1"/>
      <c r="N11" s="1"/>
      <c r="O11" s="1"/>
      <c r="P11" s="1"/>
    </row>
    <row r="12" spans="2:16" x14ac:dyDescent="0.3">
      <c r="B12" s="9" t="s">
        <v>21</v>
      </c>
      <c r="C12" s="16">
        <f t="shared" ref="C12:E12" si="1">SUM(C3:C7,C11)</f>
        <v>4225</v>
      </c>
      <c r="D12" s="16">
        <f t="shared" si="1"/>
        <v>6100</v>
      </c>
      <c r="E12" s="16">
        <f t="shared" si="1"/>
        <v>4575</v>
      </c>
      <c r="F12" s="16">
        <f t="shared" si="0"/>
        <v>-1525</v>
      </c>
      <c r="M12" s="1"/>
      <c r="N12" s="1"/>
      <c r="O12" s="1"/>
      <c r="P12" s="1"/>
    </row>
    <row r="13" spans="2:16" x14ac:dyDescent="0.3">
      <c r="B13" s="8" t="s">
        <v>54</v>
      </c>
      <c r="C13" s="14">
        <v>-857</v>
      </c>
      <c r="D13" s="14">
        <v>-1237</v>
      </c>
      <c r="E13" s="14">
        <v>-704</v>
      </c>
      <c r="F13" s="17">
        <f t="shared" si="0"/>
        <v>533</v>
      </c>
      <c r="M13" s="1"/>
      <c r="N13" s="1"/>
      <c r="O13" s="1"/>
      <c r="P13" s="1"/>
    </row>
    <row r="14" spans="2:16" x14ac:dyDescent="0.3">
      <c r="B14" s="8" t="s">
        <v>55</v>
      </c>
      <c r="C14" s="14">
        <v>-8663</v>
      </c>
      <c r="D14" s="14">
        <v>-12508</v>
      </c>
      <c r="E14" s="14">
        <v>3065</v>
      </c>
      <c r="F14" s="17">
        <f t="shared" si="0"/>
        <v>15573</v>
      </c>
      <c r="M14" s="1"/>
      <c r="N14" s="1"/>
      <c r="O14" s="1"/>
      <c r="P14" s="1"/>
    </row>
    <row r="15" spans="2:16" x14ac:dyDescent="0.3">
      <c r="B15" s="8" t="s">
        <v>56</v>
      </c>
      <c r="C15" s="14">
        <v>321</v>
      </c>
      <c r="D15" s="14">
        <v>463</v>
      </c>
      <c r="E15" s="14">
        <v>228</v>
      </c>
      <c r="F15" s="17">
        <f t="shared" si="0"/>
        <v>-235</v>
      </c>
      <c r="M15" s="1"/>
      <c r="N15" s="1"/>
      <c r="O15" s="1"/>
      <c r="P15" s="1"/>
    </row>
    <row r="16" spans="2:16" x14ac:dyDescent="0.3">
      <c r="B16" s="8" t="s">
        <v>57</v>
      </c>
      <c r="C16" s="14">
        <v>2532</v>
      </c>
      <c r="D16" s="14">
        <v>3656</v>
      </c>
      <c r="E16" s="14">
        <v>260</v>
      </c>
      <c r="F16" s="17">
        <f t="shared" si="0"/>
        <v>-3396</v>
      </c>
      <c r="M16" s="1"/>
      <c r="N16" s="1"/>
      <c r="O16" s="1"/>
      <c r="P16" s="1"/>
    </row>
    <row r="17" spans="2:16" x14ac:dyDescent="0.3">
      <c r="B17" s="9" t="s">
        <v>36</v>
      </c>
      <c r="C17" s="16">
        <v>-2442</v>
      </c>
      <c r="D17" s="16">
        <v>-3526</v>
      </c>
      <c r="E17" s="16">
        <v>7424</v>
      </c>
      <c r="F17" s="16">
        <f t="shared" si="0"/>
        <v>10950</v>
      </c>
      <c r="M17" s="1"/>
      <c r="N17" s="1"/>
      <c r="O17" s="1"/>
      <c r="P17" s="1"/>
    </row>
    <row r="18" spans="2:16" x14ac:dyDescent="0.3">
      <c r="B18" s="8" t="s">
        <v>54</v>
      </c>
      <c r="C18" s="14">
        <v>-62</v>
      </c>
      <c r="D18" s="14">
        <v>-90</v>
      </c>
      <c r="E18" s="14">
        <v>-38</v>
      </c>
      <c r="F18" s="17">
        <f t="shared" ref="F18:F20" si="2">E18-D18</f>
        <v>52</v>
      </c>
      <c r="M18" s="1"/>
      <c r="N18" s="1"/>
      <c r="O18" s="1"/>
      <c r="P18" s="1"/>
    </row>
    <row r="19" spans="2:16" x14ac:dyDescent="0.3">
      <c r="B19" s="8" t="s">
        <v>37</v>
      </c>
      <c r="C19" s="14">
        <v>-219</v>
      </c>
      <c r="D19" s="14">
        <v>-315</v>
      </c>
      <c r="E19" s="14">
        <v>-260</v>
      </c>
      <c r="F19" s="14">
        <f t="shared" si="2"/>
        <v>55</v>
      </c>
      <c r="M19" s="1"/>
      <c r="N19" s="1"/>
      <c r="O19" s="1"/>
      <c r="P19" s="1"/>
    </row>
    <row r="20" spans="2:16" x14ac:dyDescent="0.3">
      <c r="B20" s="9" t="s">
        <v>38</v>
      </c>
      <c r="C20" s="16">
        <v>-2723</v>
      </c>
      <c r="D20" s="16">
        <v>-3931</v>
      </c>
      <c r="E20" s="16">
        <v>7126</v>
      </c>
      <c r="F20" s="16">
        <f t="shared" si="2"/>
        <v>11057</v>
      </c>
      <c r="M20" s="1"/>
      <c r="N20" s="1"/>
      <c r="O20" s="1"/>
      <c r="P20" s="1"/>
    </row>
    <row r="22" spans="2:16" x14ac:dyDescent="0.3">
      <c r="B22" s="8"/>
      <c r="C22" s="39" t="s">
        <v>4</v>
      </c>
      <c r="D22" s="39" t="s">
        <v>5</v>
      </c>
      <c r="E22" s="39" t="s">
        <v>5</v>
      </c>
      <c r="F22" s="1"/>
    </row>
    <row r="23" spans="2:16" x14ac:dyDescent="0.3">
      <c r="B23" s="12" t="s">
        <v>58</v>
      </c>
      <c r="C23" s="4" t="s">
        <v>6</v>
      </c>
      <c r="D23" s="4" t="s">
        <v>6</v>
      </c>
      <c r="E23" s="4" t="s">
        <v>6</v>
      </c>
      <c r="F23" s="4" t="s">
        <v>7</v>
      </c>
    </row>
    <row r="24" spans="2:16" ht="15" thickBot="1" x14ac:dyDescent="0.35">
      <c r="B24" s="13" t="s">
        <v>59</v>
      </c>
      <c r="C24" s="6" t="s">
        <v>115</v>
      </c>
      <c r="D24" s="6" t="s">
        <v>115</v>
      </c>
      <c r="E24" s="6" t="s">
        <v>116</v>
      </c>
      <c r="F24" s="7" t="s">
        <v>0</v>
      </c>
    </row>
    <row r="25" spans="2:16" x14ac:dyDescent="0.3">
      <c r="B25" s="8" t="s">
        <v>8</v>
      </c>
      <c r="C25" s="14">
        <v>1634</v>
      </c>
      <c r="D25" s="14">
        <v>2359</v>
      </c>
      <c r="E25" s="14">
        <v>8657</v>
      </c>
      <c r="F25" s="17">
        <f t="shared" ref="F25:F37" si="3">E25-D25</f>
        <v>6298</v>
      </c>
      <c r="M25" s="1"/>
      <c r="N25" s="1"/>
      <c r="O25" s="1"/>
      <c r="P25" s="1"/>
    </row>
    <row r="26" spans="2:16" x14ac:dyDescent="0.3">
      <c r="B26" s="8" t="s">
        <v>9</v>
      </c>
      <c r="C26" s="14">
        <v>-622</v>
      </c>
      <c r="D26" s="14">
        <v>-898</v>
      </c>
      <c r="E26" s="14">
        <v>-2729</v>
      </c>
      <c r="F26" s="17">
        <f t="shared" si="3"/>
        <v>-1831</v>
      </c>
      <c r="M26" s="1"/>
      <c r="N26" s="1"/>
      <c r="O26" s="1"/>
      <c r="P26" s="1"/>
    </row>
    <row r="27" spans="2:16" x14ac:dyDescent="0.3">
      <c r="B27" s="9" t="s">
        <v>60</v>
      </c>
      <c r="C27" s="16">
        <f t="shared" ref="C27:E27" si="4">SUM(C25:C26)</f>
        <v>1012</v>
      </c>
      <c r="D27" s="16">
        <v>1461</v>
      </c>
      <c r="E27" s="16">
        <f t="shared" si="4"/>
        <v>5928</v>
      </c>
      <c r="F27" s="16">
        <f t="shared" si="3"/>
        <v>4467</v>
      </c>
      <c r="M27" s="1"/>
      <c r="N27" s="1"/>
      <c r="O27" s="1"/>
      <c r="P27" s="1"/>
    </row>
    <row r="28" spans="2:16" x14ac:dyDescent="0.3">
      <c r="B28" t="s">
        <v>11</v>
      </c>
      <c r="C28" s="14">
        <v>-438</v>
      </c>
      <c r="D28" s="14">
        <v>-632</v>
      </c>
      <c r="E28" s="14">
        <v>-551.7625294668502</v>
      </c>
      <c r="F28" s="17">
        <f t="shared" si="3"/>
        <v>80.237470533149803</v>
      </c>
      <c r="M28" s="1"/>
      <c r="N28" s="1"/>
      <c r="O28" s="1"/>
      <c r="P28" s="1"/>
    </row>
    <row r="29" spans="2:16" x14ac:dyDescent="0.3">
      <c r="B29" t="s">
        <v>51</v>
      </c>
      <c r="C29" s="14"/>
      <c r="D29" s="14">
        <v>0</v>
      </c>
      <c r="E29" s="14"/>
      <c r="F29" s="17">
        <f t="shared" si="3"/>
        <v>0</v>
      </c>
      <c r="M29" s="1"/>
      <c r="N29" s="1"/>
      <c r="O29" s="1"/>
      <c r="P29" s="1"/>
    </row>
    <row r="30" spans="2:16" x14ac:dyDescent="0.3">
      <c r="B30" t="s">
        <v>29</v>
      </c>
      <c r="C30" s="14">
        <v>597</v>
      </c>
      <c r="D30" s="14">
        <v>862</v>
      </c>
      <c r="E30" s="14">
        <v>-2378</v>
      </c>
      <c r="F30" s="17">
        <f t="shared" si="3"/>
        <v>-3240</v>
      </c>
      <c r="M30" s="1"/>
      <c r="N30" s="1"/>
      <c r="O30" s="1"/>
      <c r="P30" s="1"/>
    </row>
    <row r="31" spans="2:16" x14ac:dyDescent="0.3">
      <c r="B31" s="9" t="s">
        <v>21</v>
      </c>
      <c r="C31" s="16">
        <f>SUM(C27:C30)</f>
        <v>1171</v>
      </c>
      <c r="D31" s="16">
        <v>1691</v>
      </c>
      <c r="E31" s="16">
        <f>SUM(E27:E30)</f>
        <v>2998.2374705331495</v>
      </c>
      <c r="F31" s="16">
        <f t="shared" si="3"/>
        <v>1307.2374705331495</v>
      </c>
      <c r="M31" s="1"/>
      <c r="N31" s="1"/>
      <c r="O31" s="1"/>
      <c r="P31" s="1"/>
    </row>
    <row r="32" spans="2:16" x14ac:dyDescent="0.3">
      <c r="B32" s="8" t="s">
        <v>54</v>
      </c>
      <c r="C32" s="14">
        <v>-1435</v>
      </c>
      <c r="D32" s="14">
        <v>-2072</v>
      </c>
      <c r="E32" s="14">
        <v>-466.39565772243805</v>
      </c>
      <c r="F32" s="17">
        <f t="shared" si="3"/>
        <v>1605.604342277562</v>
      </c>
      <c r="M32" s="1"/>
      <c r="N32" s="1"/>
      <c r="O32" s="1"/>
      <c r="P32" s="1"/>
    </row>
    <row r="33" spans="2:16" x14ac:dyDescent="0.3">
      <c r="B33" s="8" t="s">
        <v>57</v>
      </c>
      <c r="C33" s="14">
        <v>-3060</v>
      </c>
      <c r="D33" s="14">
        <v>-4418</v>
      </c>
      <c r="E33" s="14">
        <v>-5238.2290445429808</v>
      </c>
      <c r="F33" s="17">
        <f t="shared" si="3"/>
        <v>-820.22904454298077</v>
      </c>
      <c r="M33" s="1"/>
      <c r="N33" s="1"/>
      <c r="O33" s="1"/>
      <c r="P33" s="1"/>
    </row>
    <row r="34" spans="2:16" x14ac:dyDescent="0.3">
      <c r="B34" s="9" t="s">
        <v>36</v>
      </c>
      <c r="C34" s="16">
        <f>SUM(C31:C33)</f>
        <v>-3324</v>
      </c>
      <c r="D34" s="16">
        <f>SUM(D31:D33)</f>
        <v>-4799</v>
      </c>
      <c r="E34" s="16">
        <f>SUM(E31:E33)</f>
        <v>-2706.3872317322694</v>
      </c>
      <c r="F34" s="16">
        <f t="shared" si="3"/>
        <v>2092.6127682677306</v>
      </c>
      <c r="M34" s="1"/>
      <c r="N34" s="1"/>
      <c r="O34" s="1"/>
      <c r="P34" s="1"/>
    </row>
    <row r="35" spans="2:16" x14ac:dyDescent="0.3">
      <c r="B35" s="8" t="s">
        <v>54</v>
      </c>
      <c r="C35" s="14">
        <v>47</v>
      </c>
      <c r="D35" s="14">
        <v>68</v>
      </c>
      <c r="E35" s="14">
        <v>-139.91999999999999</v>
      </c>
      <c r="F35" s="17">
        <f t="shared" si="3"/>
        <v>-207.92</v>
      </c>
      <c r="M35" s="1"/>
      <c r="N35" s="1"/>
      <c r="O35" s="1"/>
      <c r="P35" s="1"/>
    </row>
    <row r="36" spans="2:16" x14ac:dyDescent="0.3">
      <c r="B36" s="8" t="s">
        <v>37</v>
      </c>
      <c r="C36" s="14">
        <v>-576</v>
      </c>
      <c r="D36" s="14">
        <v>-832</v>
      </c>
      <c r="E36" s="14">
        <v>-228.08</v>
      </c>
      <c r="F36" s="17">
        <f t="shared" si="3"/>
        <v>603.91999999999996</v>
      </c>
      <c r="M36" s="1"/>
      <c r="N36" s="1"/>
      <c r="O36" s="1"/>
      <c r="P36" s="1"/>
    </row>
    <row r="37" spans="2:16" x14ac:dyDescent="0.3">
      <c r="B37" s="9" t="s">
        <v>38</v>
      </c>
      <c r="C37" s="16">
        <v>-2512</v>
      </c>
      <c r="D37" s="16">
        <v>-3752.2060000000001</v>
      </c>
      <c r="E37" s="16">
        <v>-1554.6209999999996</v>
      </c>
      <c r="F37" s="16">
        <f t="shared" si="3"/>
        <v>2197.5850000000005</v>
      </c>
      <c r="M37" s="1"/>
      <c r="N37" s="1"/>
      <c r="O37" s="1"/>
      <c r="P37" s="1"/>
    </row>
    <row r="38" spans="2:16" x14ac:dyDescent="0.3">
      <c r="B38" s="8"/>
      <c r="C38" s="18"/>
      <c r="D38" s="18"/>
      <c r="E38" s="18"/>
      <c r="F38" s="18"/>
    </row>
    <row r="39" spans="2:16" x14ac:dyDescent="0.3">
      <c r="B39" s="8"/>
      <c r="C39" s="18"/>
      <c r="D39" s="18"/>
      <c r="E39" s="18"/>
      <c r="F39" s="18"/>
    </row>
    <row r="40" spans="2:16" x14ac:dyDescent="0.3">
      <c r="B40" s="12" t="s">
        <v>61</v>
      </c>
      <c r="C40" s="18"/>
      <c r="D40" s="4" t="s">
        <v>123</v>
      </c>
      <c r="E40" s="4" t="s">
        <v>123</v>
      </c>
      <c r="F40" s="4" t="s">
        <v>7</v>
      </c>
    </row>
    <row r="41" spans="2:16" ht="15" thickBot="1" x14ac:dyDescent="0.35">
      <c r="B41" s="13" t="s">
        <v>62</v>
      </c>
      <c r="C41" s="18"/>
      <c r="D41" s="6">
        <v>2023</v>
      </c>
      <c r="E41" s="6">
        <v>2024</v>
      </c>
      <c r="F41" s="7" t="s">
        <v>0</v>
      </c>
    </row>
    <row r="42" spans="2:16" x14ac:dyDescent="0.3">
      <c r="B42" s="9" t="s">
        <v>63</v>
      </c>
      <c r="C42" s="18"/>
      <c r="D42" s="19">
        <f>SUM(D43:D44)</f>
        <v>43.21280288870809</v>
      </c>
      <c r="E42" s="19">
        <f>SUM(E43:E44)</f>
        <v>49.380203652042596</v>
      </c>
      <c r="F42" s="19">
        <f>E42-D42</f>
        <v>6.1674007633345056</v>
      </c>
      <c r="M42" s="1"/>
      <c r="N42" s="1"/>
      <c r="O42" s="1"/>
      <c r="P42" s="1"/>
    </row>
    <row r="43" spans="2:16" x14ac:dyDescent="0.3">
      <c r="B43" s="10" t="s">
        <v>64</v>
      </c>
      <c r="C43" s="18"/>
      <c r="D43" s="20">
        <v>30.401228529701999</v>
      </c>
      <c r="E43" s="20">
        <v>32.46853391259129</v>
      </c>
      <c r="F43" s="20">
        <f t="shared" ref="F43:F50" si="5">E43-D43</f>
        <v>2.0673053828892911</v>
      </c>
      <c r="M43" s="1"/>
      <c r="N43" s="1"/>
      <c r="O43" s="1"/>
      <c r="P43" s="1"/>
    </row>
    <row r="44" spans="2:16" x14ac:dyDescent="0.3">
      <c r="B44" s="10" t="s">
        <v>65</v>
      </c>
      <c r="C44" s="18"/>
      <c r="D44" s="20">
        <v>12.811574359006089</v>
      </c>
      <c r="E44" s="20">
        <v>16.911669739451309</v>
      </c>
      <c r="F44" s="20">
        <f t="shared" si="5"/>
        <v>4.1000953804452198</v>
      </c>
      <c r="M44" s="1"/>
      <c r="N44" s="1"/>
      <c r="O44" s="1"/>
      <c r="P44" s="1"/>
    </row>
    <row r="45" spans="2:16" x14ac:dyDescent="0.3">
      <c r="B45" s="21" t="s">
        <v>66</v>
      </c>
      <c r="C45" s="18"/>
      <c r="D45" s="20">
        <v>12.759453976295234</v>
      </c>
      <c r="E45" s="20">
        <v>16.57991204981165</v>
      </c>
      <c r="F45" s="20">
        <f t="shared" si="5"/>
        <v>3.8204580735164164</v>
      </c>
      <c r="M45" s="1"/>
      <c r="N45" s="1"/>
      <c r="O45" s="1"/>
      <c r="P45" s="1"/>
    </row>
    <row r="46" spans="2:16" x14ac:dyDescent="0.3">
      <c r="B46" s="21" t="s">
        <v>67</v>
      </c>
      <c r="C46" s="18"/>
      <c r="D46" s="20">
        <v>5.2120382710856061E-2</v>
      </c>
      <c r="E46" s="20">
        <v>0.32022282799343016</v>
      </c>
      <c r="F46" s="20">
        <f t="shared" si="5"/>
        <v>0.2681024452825741</v>
      </c>
      <c r="M46" s="1"/>
      <c r="N46" s="1"/>
      <c r="O46" s="1"/>
      <c r="P46" s="1"/>
    </row>
    <row r="47" spans="2:16" x14ac:dyDescent="0.3">
      <c r="B47" s="9" t="s">
        <v>68</v>
      </c>
      <c r="C47" s="18"/>
      <c r="D47" s="22">
        <v>6.096165616045246E-2</v>
      </c>
      <c r="E47" s="22">
        <v>6.5887477043091211E-2</v>
      </c>
      <c r="F47" s="22">
        <f t="shared" si="5"/>
        <v>4.9258208826387512E-3</v>
      </c>
      <c r="M47" s="1"/>
      <c r="N47" s="1"/>
      <c r="O47" s="1"/>
      <c r="P47" s="1"/>
    </row>
    <row r="48" spans="2:16" x14ac:dyDescent="0.3">
      <c r="B48" s="10" t="s">
        <v>69</v>
      </c>
      <c r="C48" s="18"/>
      <c r="D48" s="23">
        <v>7.1980688470706503E-2</v>
      </c>
      <c r="E48" s="23">
        <v>0.10378096759443368</v>
      </c>
      <c r="F48" s="23">
        <f t="shared" si="5"/>
        <v>3.1800279123727182E-2</v>
      </c>
      <c r="M48" s="1"/>
      <c r="N48" s="1"/>
      <c r="O48" s="1"/>
      <c r="P48" s="1"/>
    </row>
    <row r="49" spans="2:16" x14ac:dyDescent="0.3">
      <c r="B49" s="10" t="s">
        <v>70</v>
      </c>
      <c r="C49" s="18"/>
      <c r="D49" s="23">
        <v>4.1524626215814431E-2</v>
      </c>
      <c r="E49" s="23">
        <v>3.0422955078621635E-2</v>
      </c>
      <c r="F49" s="23">
        <f t="shared" si="5"/>
        <v>-1.1101671137192796E-2</v>
      </c>
      <c r="M49" s="1"/>
      <c r="N49" s="1"/>
      <c r="O49" s="1"/>
      <c r="P49" s="1"/>
    </row>
    <row r="50" spans="2:16" x14ac:dyDescent="0.3">
      <c r="B50" s="21" t="s">
        <v>66</v>
      </c>
      <c r="C50" s="18"/>
      <c r="D50" s="23">
        <v>3.3963370386732007E-2</v>
      </c>
      <c r="E50" s="23">
        <v>2.6606490909352378E-2</v>
      </c>
      <c r="F50" s="23">
        <f t="shared" si="5"/>
        <v>-7.3568794773796291E-3</v>
      </c>
      <c r="M50" s="1"/>
      <c r="N50" s="1"/>
      <c r="O50" s="1"/>
      <c r="P50" s="1"/>
    </row>
    <row r="51" spans="2:16" x14ac:dyDescent="0.3">
      <c r="B51" s="21" t="s">
        <v>67</v>
      </c>
      <c r="C51" s="18"/>
      <c r="D51" s="23" t="s">
        <v>112</v>
      </c>
      <c r="E51" s="55" t="s">
        <v>112</v>
      </c>
      <c r="F51" s="23" t="s">
        <v>1</v>
      </c>
      <c r="M51" s="1"/>
      <c r="N51" s="1"/>
      <c r="O51" s="1"/>
      <c r="P51" s="1"/>
    </row>
    <row r="52" spans="2:16" x14ac:dyDescent="0.3">
      <c r="B52" s="24" t="s">
        <v>29</v>
      </c>
      <c r="C52" s="18"/>
      <c r="D52" s="25"/>
      <c r="E52" s="25"/>
      <c r="F52" s="25"/>
      <c r="M52" s="1"/>
      <c r="N52" s="1"/>
      <c r="O52" s="1"/>
      <c r="P52" s="1"/>
    </row>
    <row r="53" spans="2:16" x14ac:dyDescent="0.3">
      <c r="B53" s="26" t="s">
        <v>71</v>
      </c>
      <c r="C53" s="18"/>
      <c r="D53" s="20">
        <v>10.717675</v>
      </c>
      <c r="E53" s="20">
        <v>10.798197999999999</v>
      </c>
      <c r="F53" s="20">
        <f t="shared" ref="F53:F54" si="6">E53-D53</f>
        <v>8.0522999999999456E-2</v>
      </c>
      <c r="M53" s="1"/>
      <c r="N53" s="1"/>
      <c r="O53" s="1"/>
      <c r="P53" s="1"/>
    </row>
    <row r="54" spans="2:16" x14ac:dyDescent="0.3">
      <c r="B54" s="8" t="s">
        <v>72</v>
      </c>
      <c r="C54" s="18"/>
      <c r="D54" s="23">
        <v>1.2757649814004006E-3</v>
      </c>
      <c r="E54" s="23">
        <v>1.4E-3</v>
      </c>
      <c r="F54" s="23">
        <f t="shared" si="6"/>
        <v>1.2423501859959939E-4</v>
      </c>
      <c r="M54" s="1"/>
      <c r="N54" s="1"/>
      <c r="O54" s="1"/>
      <c r="P54" s="1"/>
    </row>
    <row r="55" spans="2:16" x14ac:dyDescent="0.3">
      <c r="B55" s="24" t="s">
        <v>73</v>
      </c>
      <c r="C55" s="18"/>
      <c r="D55" s="25"/>
      <c r="E55" s="25"/>
      <c r="F55" s="25"/>
      <c r="M55" s="1"/>
      <c r="N55" s="1"/>
      <c r="O55" s="1"/>
      <c r="P55" s="1"/>
    </row>
    <row r="56" spans="2:16" x14ac:dyDescent="0.3">
      <c r="B56" t="s">
        <v>74</v>
      </c>
      <c r="C56" s="18"/>
      <c r="D56" s="27">
        <v>29.473649999999996</v>
      </c>
      <c r="E56" s="27">
        <v>102.44575999999999</v>
      </c>
      <c r="F56" s="20">
        <f t="shared" ref="F56:F60" si="7">E56-D56</f>
        <v>72.972110000000001</v>
      </c>
      <c r="M56" s="1"/>
      <c r="N56" s="1"/>
      <c r="O56" s="1"/>
      <c r="P56" s="1"/>
    </row>
    <row r="57" spans="2:16" x14ac:dyDescent="0.3">
      <c r="B57" t="s">
        <v>75</v>
      </c>
      <c r="C57" s="18"/>
      <c r="D57">
        <v>3.8</v>
      </c>
      <c r="E57">
        <f>D57</f>
        <v>3.8</v>
      </c>
      <c r="F57" s="20">
        <f t="shared" si="7"/>
        <v>0</v>
      </c>
      <c r="M57" s="1"/>
      <c r="N57" s="1"/>
      <c r="O57" s="1"/>
      <c r="P57" s="1"/>
    </row>
    <row r="58" spans="2:16" x14ac:dyDescent="0.3">
      <c r="B58" s="24" t="s">
        <v>76</v>
      </c>
      <c r="C58" s="18"/>
      <c r="D58" s="25"/>
      <c r="E58" s="25"/>
      <c r="F58" s="25"/>
      <c r="M58" s="1"/>
      <c r="N58" s="1"/>
      <c r="O58" s="1"/>
      <c r="P58" s="1"/>
    </row>
    <row r="59" spans="2:16" x14ac:dyDescent="0.3">
      <c r="B59" t="s">
        <v>77</v>
      </c>
      <c r="C59" s="18"/>
      <c r="D59" s="1">
        <v>1780</v>
      </c>
      <c r="E59" s="1">
        <v>2563</v>
      </c>
      <c r="F59" s="14">
        <f t="shared" si="7"/>
        <v>783</v>
      </c>
      <c r="M59" s="1"/>
      <c r="N59" s="1"/>
      <c r="O59" s="1"/>
      <c r="P59" s="1"/>
    </row>
    <row r="60" spans="2:16" x14ac:dyDescent="0.3">
      <c r="B60" s="29" t="s">
        <v>78</v>
      </c>
      <c r="C60" s="18"/>
      <c r="D60" s="1">
        <v>1003</v>
      </c>
      <c r="E60" s="1">
        <v>1508</v>
      </c>
      <c r="F60" s="14">
        <f t="shared" si="7"/>
        <v>505</v>
      </c>
      <c r="M60" s="1"/>
      <c r="N60" s="1"/>
      <c r="O60" s="1"/>
      <c r="P60" s="1"/>
    </row>
    <row r="61" spans="2:16" x14ac:dyDescent="0.3">
      <c r="C61" s="18"/>
      <c r="D61" s="15"/>
      <c r="E61" s="15"/>
      <c r="F61" s="15"/>
    </row>
    <row r="62" spans="2:16" x14ac:dyDescent="0.3">
      <c r="C62" s="18"/>
    </row>
    <row r="63" spans="2:16" x14ac:dyDescent="0.3">
      <c r="C63" s="18"/>
    </row>
    <row r="64" spans="2:16" x14ac:dyDescent="0.3">
      <c r="C64" s="18"/>
    </row>
    <row r="65" spans="3:3" x14ac:dyDescent="0.3">
      <c r="C65" s="18"/>
    </row>
    <row r="66" spans="3:3" x14ac:dyDescent="0.3">
      <c r="C66" s="18"/>
    </row>
    <row r="67" spans="3:3" x14ac:dyDescent="0.3">
      <c r="C67" s="1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FDEA-FAC2-4D92-A671-A96D9ABD91E0}">
  <sheetPr>
    <pageSetUpPr fitToPage="1"/>
  </sheetPr>
  <dimension ref="B1:F68"/>
  <sheetViews>
    <sheetView showGridLines="0" tabSelected="1" zoomScale="70" zoomScaleNormal="70" workbookViewId="0">
      <pane xSplit="2" ySplit="3" topLeftCell="C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6640625" defaultRowHeight="14.4" x14ac:dyDescent="0.3"/>
  <cols>
    <col min="1" max="1" width="4.44140625" customWidth="1"/>
    <col min="2" max="2" width="54.33203125" customWidth="1"/>
    <col min="3" max="5" width="12.33203125" bestFit="1" customWidth="1"/>
    <col min="6" max="6" width="12.33203125" customWidth="1"/>
  </cols>
  <sheetData>
    <row r="1" spans="2:6" x14ac:dyDescent="0.3">
      <c r="B1" s="64" t="s">
        <v>117</v>
      </c>
      <c r="C1" s="39" t="s">
        <v>4</v>
      </c>
      <c r="D1" s="39" t="s">
        <v>5</v>
      </c>
      <c r="E1" s="39" t="s">
        <v>5</v>
      </c>
      <c r="F1" s="1"/>
    </row>
    <row r="2" spans="2:6" x14ac:dyDescent="0.3">
      <c r="B2" s="64" t="s">
        <v>114</v>
      </c>
      <c r="C2" s="4" t="s">
        <v>6</v>
      </c>
      <c r="D2" s="4" t="s">
        <v>6</v>
      </c>
      <c r="E2" s="4" t="s">
        <v>6</v>
      </c>
      <c r="F2" s="4" t="s">
        <v>7</v>
      </c>
    </row>
    <row r="3" spans="2:6" ht="15" thickBot="1" x14ac:dyDescent="0.35">
      <c r="B3" s="5" t="s">
        <v>3</v>
      </c>
      <c r="C3" s="6" t="s">
        <v>115</v>
      </c>
      <c r="D3" s="6" t="s">
        <v>115</v>
      </c>
      <c r="E3" s="6" t="s">
        <v>116</v>
      </c>
      <c r="F3" s="7" t="s">
        <v>0</v>
      </c>
    </row>
    <row r="4" spans="2:6" x14ac:dyDescent="0.3">
      <c r="B4" s="8" t="s">
        <v>79</v>
      </c>
      <c r="C4" s="17">
        <v>14666</v>
      </c>
      <c r="D4" s="17">
        <v>21175</v>
      </c>
      <c r="E4" s="17">
        <v>19750</v>
      </c>
      <c r="F4" s="17">
        <f>E4-D4</f>
        <v>-1425</v>
      </c>
    </row>
    <row r="5" spans="2:6" x14ac:dyDescent="0.3">
      <c r="B5" s="8" t="s">
        <v>18</v>
      </c>
      <c r="C5" s="17">
        <v>8496</v>
      </c>
      <c r="D5" s="17">
        <v>12267</v>
      </c>
      <c r="E5" s="17">
        <v>12996</v>
      </c>
      <c r="F5" s="17">
        <f t="shared" ref="F5:F6" si="0">E5-D5</f>
        <v>729</v>
      </c>
    </row>
    <row r="6" spans="2:6" x14ac:dyDescent="0.3">
      <c r="B6" s="8" t="s">
        <v>80</v>
      </c>
      <c r="C6" s="17">
        <v>-2139</v>
      </c>
      <c r="D6" s="17">
        <v>-3087</v>
      </c>
      <c r="E6" s="17">
        <v>2072</v>
      </c>
      <c r="F6" s="17">
        <f t="shared" si="0"/>
        <v>5159</v>
      </c>
    </row>
    <row r="7" spans="2:6" x14ac:dyDescent="0.3">
      <c r="B7" s="10" t="s">
        <v>81</v>
      </c>
      <c r="C7" s="17">
        <v>105</v>
      </c>
      <c r="D7" s="17">
        <v>152</v>
      </c>
      <c r="E7" s="17">
        <v>-1028</v>
      </c>
      <c r="F7" s="17">
        <f t="shared" ref="F7:F26" si="1">E7-D7</f>
        <v>-1180</v>
      </c>
    </row>
    <row r="8" spans="2:6" x14ac:dyDescent="0.3">
      <c r="B8" s="10" t="s">
        <v>82</v>
      </c>
      <c r="C8" s="17">
        <v>-2711</v>
      </c>
      <c r="D8" s="17">
        <v>-3914</v>
      </c>
      <c r="E8" s="17">
        <v>-545</v>
      </c>
      <c r="F8" s="17">
        <f t="shared" si="1"/>
        <v>3369</v>
      </c>
    </row>
    <row r="9" spans="2:6" x14ac:dyDescent="0.3">
      <c r="B9" s="10" t="s">
        <v>83</v>
      </c>
      <c r="C9" s="17">
        <v>153</v>
      </c>
      <c r="D9" s="17">
        <v>221</v>
      </c>
      <c r="E9" s="17">
        <v>909</v>
      </c>
      <c r="F9" s="17">
        <f t="shared" si="1"/>
        <v>688</v>
      </c>
    </row>
    <row r="10" spans="2:6" x14ac:dyDescent="0.3">
      <c r="B10" s="10" t="s">
        <v>84</v>
      </c>
      <c r="C10" s="17">
        <v>1411</v>
      </c>
      <c r="D10" s="17">
        <v>2037</v>
      </c>
      <c r="E10" s="17">
        <v>1851</v>
      </c>
      <c r="F10" s="17">
        <f t="shared" si="1"/>
        <v>-186</v>
      </c>
    </row>
    <row r="11" spans="2:6" x14ac:dyDescent="0.3">
      <c r="B11" s="10" t="s">
        <v>85</v>
      </c>
      <c r="C11" s="17">
        <v>-1097</v>
      </c>
      <c r="D11" s="17">
        <v>-1583</v>
      </c>
      <c r="E11" s="17">
        <v>885</v>
      </c>
      <c r="F11" s="30">
        <f t="shared" si="1"/>
        <v>2468</v>
      </c>
    </row>
    <row r="12" spans="2:6" x14ac:dyDescent="0.3">
      <c r="B12" s="26" t="s">
        <v>86</v>
      </c>
      <c r="C12" s="17">
        <v>0</v>
      </c>
      <c r="D12" s="17">
        <v>0</v>
      </c>
      <c r="E12" s="17">
        <v>0</v>
      </c>
      <c r="F12" s="17">
        <f t="shared" si="1"/>
        <v>0</v>
      </c>
    </row>
    <row r="13" spans="2:6" x14ac:dyDescent="0.3">
      <c r="B13" s="8" t="s">
        <v>29</v>
      </c>
      <c r="C13" s="17">
        <v>717</v>
      </c>
      <c r="D13" s="17">
        <v>1034</v>
      </c>
      <c r="E13" s="17">
        <v>-974</v>
      </c>
      <c r="F13" s="17">
        <f t="shared" si="1"/>
        <v>-2008</v>
      </c>
    </row>
    <row r="14" spans="2:6" x14ac:dyDescent="0.3">
      <c r="B14" s="9" t="s">
        <v>21</v>
      </c>
      <c r="C14" s="16">
        <f>SUM(C4:C6,C12:C13)</f>
        <v>21740</v>
      </c>
      <c r="D14" s="16">
        <f>SUM(D4:D6,D12:D13)</f>
        <v>31389</v>
      </c>
      <c r="E14" s="16">
        <f>SUM(E4:E6,E12:E13)</f>
        <v>33844</v>
      </c>
      <c r="F14" s="16">
        <f t="shared" si="1"/>
        <v>2455</v>
      </c>
    </row>
    <row r="15" spans="2:6" x14ac:dyDescent="0.3">
      <c r="B15" s="8" t="s">
        <v>54</v>
      </c>
      <c r="C15" s="17">
        <v>-4910</v>
      </c>
      <c r="D15" s="17">
        <v>-7089</v>
      </c>
      <c r="E15" s="17">
        <v>-4293</v>
      </c>
      <c r="F15" s="17">
        <f t="shared" si="1"/>
        <v>2796</v>
      </c>
    </row>
    <row r="16" spans="2:6" x14ac:dyDescent="0.3">
      <c r="B16" s="8" t="s">
        <v>87</v>
      </c>
      <c r="C16" s="17">
        <v>-9578</v>
      </c>
      <c r="D16" s="17">
        <v>-13828</v>
      </c>
      <c r="E16" s="17">
        <v>-13165</v>
      </c>
      <c r="F16" s="17">
        <f t="shared" si="1"/>
        <v>663</v>
      </c>
    </row>
    <row r="17" spans="2:6" x14ac:dyDescent="0.3">
      <c r="B17" s="8" t="s">
        <v>81</v>
      </c>
      <c r="C17" s="17">
        <v>-105</v>
      </c>
      <c r="D17" s="17">
        <v>-152</v>
      </c>
      <c r="E17" s="17">
        <v>1028</v>
      </c>
      <c r="F17" s="17">
        <f t="shared" si="1"/>
        <v>1180</v>
      </c>
    </row>
    <row r="18" spans="2:6" x14ac:dyDescent="0.3">
      <c r="B18" s="8" t="s">
        <v>88</v>
      </c>
      <c r="C18" s="17">
        <v>8995</v>
      </c>
      <c r="D18" s="17">
        <v>12988</v>
      </c>
      <c r="E18" s="17">
        <v>2492</v>
      </c>
      <c r="F18" s="17">
        <f t="shared" si="1"/>
        <v>-10496</v>
      </c>
    </row>
    <row r="19" spans="2:6" x14ac:dyDescent="0.3">
      <c r="B19" s="9" t="s">
        <v>36</v>
      </c>
      <c r="C19" s="16">
        <f>SUM(C14:C18)</f>
        <v>16142</v>
      </c>
      <c r="D19" s="16">
        <f>SUM(D14:D18)</f>
        <v>23308</v>
      </c>
      <c r="E19" s="16">
        <f>SUM(E14:E18)</f>
        <v>19906</v>
      </c>
      <c r="F19" s="16">
        <f t="shared" si="1"/>
        <v>-3402</v>
      </c>
    </row>
    <row r="20" spans="2:6" x14ac:dyDescent="0.3">
      <c r="B20" s="8" t="s">
        <v>54</v>
      </c>
      <c r="C20" s="17">
        <v>-3402</v>
      </c>
      <c r="D20" s="17">
        <v>-4912</v>
      </c>
      <c r="E20" s="17">
        <v>-2146</v>
      </c>
      <c r="F20" s="17">
        <f t="shared" si="1"/>
        <v>2766</v>
      </c>
    </row>
    <row r="21" spans="2:6" x14ac:dyDescent="0.3">
      <c r="B21" s="8" t="s">
        <v>89</v>
      </c>
      <c r="C21" s="17">
        <v>-13564</v>
      </c>
      <c r="D21" s="17">
        <v>-19584</v>
      </c>
      <c r="E21" s="17">
        <v>-13093</v>
      </c>
      <c r="F21" s="17">
        <f t="shared" si="1"/>
        <v>6491</v>
      </c>
    </row>
    <row r="22" spans="2:6" x14ac:dyDescent="0.3">
      <c r="B22" s="8" t="s">
        <v>81</v>
      </c>
      <c r="C22" s="17">
        <v>105</v>
      </c>
      <c r="D22" s="17">
        <v>152</v>
      </c>
      <c r="E22" s="17">
        <v>-1028</v>
      </c>
      <c r="F22" s="17">
        <f t="shared" si="1"/>
        <v>-1180</v>
      </c>
    </row>
    <row r="23" spans="2:6" x14ac:dyDescent="0.3">
      <c r="B23" s="8" t="s">
        <v>90</v>
      </c>
      <c r="C23" s="17">
        <v>-2373</v>
      </c>
      <c r="D23" s="17">
        <v>-3425</v>
      </c>
      <c r="E23" s="17">
        <v>-2812</v>
      </c>
      <c r="F23" s="17">
        <f t="shared" si="1"/>
        <v>613</v>
      </c>
    </row>
    <row r="24" spans="2:6" x14ac:dyDescent="0.3">
      <c r="B24" s="40" t="s">
        <v>111</v>
      </c>
      <c r="C24" s="17">
        <v>3245</v>
      </c>
      <c r="D24" s="17">
        <v>4685</v>
      </c>
      <c r="E24" s="17">
        <v>1490</v>
      </c>
      <c r="F24" s="17">
        <f t="shared" si="1"/>
        <v>-3195</v>
      </c>
    </row>
    <row r="25" spans="2:6" x14ac:dyDescent="0.3">
      <c r="B25" s="9" t="s">
        <v>91</v>
      </c>
      <c r="C25" s="16">
        <f>SUM(C20:C24)</f>
        <v>-15989</v>
      </c>
      <c r="D25" s="16">
        <f>SUM(D20:D24)</f>
        <v>-23084</v>
      </c>
      <c r="E25" s="16">
        <f>SUM(E20:E24)</f>
        <v>-17589</v>
      </c>
      <c r="F25" s="16">
        <f t="shared" si="1"/>
        <v>5495</v>
      </c>
    </row>
    <row r="26" spans="2:6" x14ac:dyDescent="0.3">
      <c r="B26" s="9" t="s">
        <v>38</v>
      </c>
      <c r="C26" s="16">
        <f>C25+C19</f>
        <v>153</v>
      </c>
      <c r="D26" s="16">
        <f>D25+D19</f>
        <v>224</v>
      </c>
      <c r="E26" s="16">
        <f>E25+E19</f>
        <v>2317</v>
      </c>
      <c r="F26" s="16">
        <f t="shared" si="1"/>
        <v>2093</v>
      </c>
    </row>
    <row r="27" spans="2:6" x14ac:dyDescent="0.3">
      <c r="B27" s="3"/>
      <c r="C27" s="31"/>
      <c r="D27" s="31"/>
      <c r="E27" s="31"/>
      <c r="F27" s="31"/>
    </row>
    <row r="28" spans="2:6" x14ac:dyDescent="0.3">
      <c r="B28" s="12" t="s">
        <v>93</v>
      </c>
      <c r="C28" s="31"/>
      <c r="D28" s="4" t="s">
        <v>123</v>
      </c>
      <c r="E28" s="4" t="s">
        <v>123</v>
      </c>
      <c r="F28" s="4" t="s">
        <v>7</v>
      </c>
    </row>
    <row r="29" spans="2:6" ht="15" thickBot="1" x14ac:dyDescent="0.35">
      <c r="B29" s="13" t="s">
        <v>62</v>
      </c>
      <c r="C29" s="31"/>
      <c r="D29" s="6">
        <v>2023</v>
      </c>
      <c r="E29" s="6">
        <v>2024</v>
      </c>
      <c r="F29" s="7" t="s">
        <v>0</v>
      </c>
    </row>
    <row r="30" spans="2:6" x14ac:dyDescent="0.3">
      <c r="B30" s="8" t="s">
        <v>92</v>
      </c>
      <c r="C30" s="31"/>
      <c r="D30" s="17">
        <v>19863.260239100557</v>
      </c>
      <c r="E30" s="17">
        <f>D35</f>
        <v>34328.260239100557</v>
      </c>
      <c r="F30" s="17">
        <f t="shared" ref="F30:F32" si="2">E30-D30</f>
        <v>14465</v>
      </c>
    </row>
    <row r="31" spans="2:6" x14ac:dyDescent="0.3">
      <c r="B31" s="10" t="s">
        <v>94</v>
      </c>
      <c r="C31" s="31"/>
      <c r="D31" s="17">
        <v>13564</v>
      </c>
      <c r="E31" s="17">
        <v>13093</v>
      </c>
      <c r="F31" s="17">
        <f t="shared" si="2"/>
        <v>-471</v>
      </c>
    </row>
    <row r="32" spans="2:6" x14ac:dyDescent="0.3">
      <c r="B32" s="10" t="s">
        <v>18</v>
      </c>
      <c r="C32" s="31"/>
      <c r="D32" s="17">
        <v>-6176</v>
      </c>
      <c r="E32" s="17">
        <v>-11322</v>
      </c>
      <c r="F32" s="17">
        <f t="shared" si="2"/>
        <v>-5146</v>
      </c>
    </row>
    <row r="33" spans="2:6" x14ac:dyDescent="0.3">
      <c r="B33" s="10" t="s">
        <v>124</v>
      </c>
      <c r="C33" s="31"/>
      <c r="D33" s="17">
        <v>-513</v>
      </c>
      <c r="E33" s="17">
        <v>-1660</v>
      </c>
      <c r="F33" s="14">
        <f>E33</f>
        <v>-1660</v>
      </c>
    </row>
    <row r="34" spans="2:6" x14ac:dyDescent="0.3">
      <c r="B34" s="10" t="s">
        <v>95</v>
      </c>
      <c r="C34" s="31"/>
      <c r="D34" s="17">
        <v>7590</v>
      </c>
      <c r="E34" s="17">
        <v>24578</v>
      </c>
      <c r="F34" s="17">
        <f t="shared" ref="F34:F36" si="3">E34-D34</f>
        <v>16988</v>
      </c>
    </row>
    <row r="35" spans="2:6" x14ac:dyDescent="0.3">
      <c r="B35" s="9" t="s">
        <v>96</v>
      </c>
      <c r="C35" s="31"/>
      <c r="D35" s="16">
        <f>SUM(D30:D34)</f>
        <v>34328.260239100557</v>
      </c>
      <c r="E35" s="16">
        <f>SUM(E30:E34)</f>
        <v>59017.260239100557</v>
      </c>
      <c r="F35" s="16">
        <f t="shared" si="3"/>
        <v>24689</v>
      </c>
    </row>
    <row r="36" spans="2:6" x14ac:dyDescent="0.3">
      <c r="B36" s="8" t="s">
        <v>97</v>
      </c>
      <c r="C36" s="31"/>
      <c r="D36" s="32">
        <v>0.123</v>
      </c>
      <c r="E36" s="32">
        <v>0.123</v>
      </c>
      <c r="F36" s="32">
        <f t="shared" si="3"/>
        <v>0</v>
      </c>
    </row>
    <row r="37" spans="2:6" x14ac:dyDescent="0.3">
      <c r="B37" s="9" t="s">
        <v>37</v>
      </c>
      <c r="C37" s="31"/>
      <c r="D37" s="33"/>
      <c r="E37" s="33"/>
      <c r="F37" s="33"/>
    </row>
    <row r="38" spans="2:6" x14ac:dyDescent="0.3">
      <c r="B38" s="8" t="s">
        <v>125</v>
      </c>
      <c r="C38" s="31"/>
      <c r="D38" s="17">
        <v>1486</v>
      </c>
      <c r="E38" s="17">
        <v>1486</v>
      </c>
      <c r="F38" s="17">
        <f t="shared" ref="F38:F41" si="4">E38-D38</f>
        <v>0</v>
      </c>
    </row>
    <row r="39" spans="2:6" x14ac:dyDescent="0.3">
      <c r="B39" s="8" t="s">
        <v>98</v>
      </c>
      <c r="C39" s="31"/>
      <c r="D39" s="17">
        <v>7515</v>
      </c>
      <c r="E39" s="17">
        <v>12895</v>
      </c>
      <c r="F39" s="17">
        <f t="shared" si="4"/>
        <v>5380</v>
      </c>
    </row>
    <row r="40" spans="2:6" x14ac:dyDescent="0.3">
      <c r="B40" s="8" t="s">
        <v>89</v>
      </c>
      <c r="C40" s="31"/>
      <c r="D40" s="17">
        <v>13564</v>
      </c>
      <c r="E40" s="17">
        <v>13093</v>
      </c>
      <c r="F40" s="17">
        <f t="shared" si="4"/>
        <v>-471</v>
      </c>
    </row>
    <row r="41" spans="2:6" x14ac:dyDescent="0.3">
      <c r="B41" s="8" t="s">
        <v>99</v>
      </c>
      <c r="C41" s="31"/>
      <c r="D41" s="34">
        <f>D40/D39-1</f>
        <v>0.80492348636061206</v>
      </c>
      <c r="E41" s="34">
        <f>E40/E39-1</f>
        <v>1.5354788677782061E-2</v>
      </c>
      <c r="F41" s="34">
        <f t="shared" si="4"/>
        <v>-0.78956869768283</v>
      </c>
    </row>
    <row r="42" spans="2:6" x14ac:dyDescent="0.3">
      <c r="B42" s="9" t="s">
        <v>100</v>
      </c>
      <c r="C42" s="31"/>
      <c r="D42" s="35"/>
      <c r="E42" s="35"/>
      <c r="F42" s="35"/>
    </row>
    <row r="43" spans="2:6" x14ac:dyDescent="0.3">
      <c r="B43" s="8" t="s">
        <v>101</v>
      </c>
      <c r="C43" s="31"/>
      <c r="D43" s="36">
        <v>6.8798655175846324E-2</v>
      </c>
      <c r="E43" s="36">
        <v>6.853028986877012E-2</v>
      </c>
      <c r="F43" s="36">
        <f t="shared" ref="F43:F46" si="5">E43-D43</f>
        <v>-2.6836530707620432E-4</v>
      </c>
    </row>
    <row r="44" spans="2:6" x14ac:dyDescent="0.3">
      <c r="B44" s="8" t="s">
        <v>102</v>
      </c>
      <c r="C44" s="31"/>
      <c r="D44" s="36">
        <v>5.4152822327083766E-2</v>
      </c>
      <c r="E44" s="36">
        <v>5.0338599541824645E-2</v>
      </c>
      <c r="F44" s="36">
        <f t="shared" si="5"/>
        <v>-3.8142227852591207E-3</v>
      </c>
    </row>
    <row r="45" spans="2:6" x14ac:dyDescent="0.3">
      <c r="B45" s="8" t="s">
        <v>103</v>
      </c>
      <c r="C45" s="31"/>
      <c r="D45" s="37">
        <f>D43-D44</f>
        <v>1.4645832848762558E-2</v>
      </c>
      <c r="E45" s="37">
        <f>E43-E44</f>
        <v>1.8191690326945474E-2</v>
      </c>
      <c r="F45" s="36">
        <f t="shared" si="5"/>
        <v>3.5458574781829164E-3</v>
      </c>
    </row>
    <row r="46" spans="2:6" x14ac:dyDescent="0.3">
      <c r="B46" s="8" t="s">
        <v>126</v>
      </c>
      <c r="C46" s="31"/>
      <c r="D46" s="38">
        <v>16.989412399431043</v>
      </c>
      <c r="E46" s="38">
        <v>17.8815085780247</v>
      </c>
      <c r="F46" s="38">
        <f t="shared" si="5"/>
        <v>0.89209617859365764</v>
      </c>
    </row>
    <row r="47" spans="2:6" x14ac:dyDescent="0.3">
      <c r="B47" s="9" t="s">
        <v>104</v>
      </c>
      <c r="C47" s="31"/>
      <c r="D47" s="35"/>
      <c r="E47" s="35"/>
      <c r="F47" s="35"/>
    </row>
    <row r="48" spans="2:6" x14ac:dyDescent="0.3">
      <c r="B48" s="8" t="s">
        <v>101</v>
      </c>
      <c r="C48" s="31"/>
      <c r="D48" s="36">
        <v>6.5301127711818979E-2</v>
      </c>
      <c r="E48" s="36">
        <v>6.5261937035159562E-2</v>
      </c>
      <c r="F48" s="36">
        <f t="shared" ref="F48:F51" si="6">E48-D48</f>
        <v>-3.9190676659417445E-5</v>
      </c>
    </row>
    <row r="49" spans="2:6" x14ac:dyDescent="0.3">
      <c r="B49" s="8" t="s">
        <v>102</v>
      </c>
      <c r="C49" s="31"/>
      <c r="D49" s="36">
        <v>4.5570724427716133E-2</v>
      </c>
      <c r="E49" s="36">
        <v>4.4491380063832506E-2</v>
      </c>
      <c r="F49" s="36">
        <f t="shared" si="6"/>
        <v>-1.0793443638836275E-3</v>
      </c>
    </row>
    <row r="50" spans="2:6" x14ac:dyDescent="0.3">
      <c r="B50" s="8" t="s">
        <v>103</v>
      </c>
      <c r="C50" s="31"/>
      <c r="D50" s="37">
        <f>D48-D49</f>
        <v>1.9730403284102846E-2</v>
      </c>
      <c r="E50" s="37">
        <f>E48-E49</f>
        <v>2.0770556971327056E-2</v>
      </c>
      <c r="F50" s="36">
        <f t="shared" si="6"/>
        <v>1.0401536872242101E-3</v>
      </c>
    </row>
    <row r="51" spans="2:6" x14ac:dyDescent="0.3">
      <c r="B51" s="8" t="s">
        <v>126</v>
      </c>
      <c r="C51" s="31"/>
      <c r="D51" s="38">
        <v>13.245207573745159</v>
      </c>
      <c r="E51" s="38">
        <v>14.008369833421597</v>
      </c>
      <c r="F51" s="38">
        <f t="shared" si="6"/>
        <v>0.76316225967643803</v>
      </c>
    </row>
    <row r="52" spans="2:6" x14ac:dyDescent="0.3">
      <c r="B52" s="9" t="s">
        <v>105</v>
      </c>
      <c r="C52" s="31"/>
      <c r="D52" s="35"/>
      <c r="E52" s="35"/>
      <c r="F52" s="35"/>
    </row>
    <row r="53" spans="2:6" x14ac:dyDescent="0.3">
      <c r="B53" s="8" t="s">
        <v>101</v>
      </c>
      <c r="C53" s="31"/>
      <c r="D53" s="36">
        <v>0.12180000000000001</v>
      </c>
      <c r="E53" s="36">
        <v>0.11409999999999999</v>
      </c>
      <c r="F53" s="36">
        <f t="shared" ref="F53:F56" si="7">E53-D53</f>
        <v>-7.7000000000000124E-3</v>
      </c>
    </row>
    <row r="54" spans="2:6" x14ac:dyDescent="0.3">
      <c r="B54" s="8" t="s">
        <v>102</v>
      </c>
      <c r="C54" s="31"/>
      <c r="D54" s="36">
        <v>0.12071861704304296</v>
      </c>
      <c r="E54" s="36">
        <v>9.3539818782436127E-2</v>
      </c>
      <c r="F54" s="36">
        <f t="shared" si="7"/>
        <v>-2.7178798260606832E-2</v>
      </c>
    </row>
    <row r="55" spans="2:6" x14ac:dyDescent="0.3">
      <c r="B55" s="8" t="s">
        <v>103</v>
      </c>
      <c r="C55" s="31"/>
      <c r="D55" s="37">
        <f>D53-D54</f>
        <v>1.0813829569570471E-3</v>
      </c>
      <c r="E55" s="37">
        <f>E53-E54</f>
        <v>2.0560181217563867E-2</v>
      </c>
      <c r="F55" s="36">
        <f t="shared" si="7"/>
        <v>1.9478798260606819E-2</v>
      </c>
    </row>
    <row r="56" spans="2:6" x14ac:dyDescent="0.3">
      <c r="B56" s="8" t="s">
        <v>126</v>
      </c>
      <c r="C56" s="31"/>
      <c r="D56" s="38">
        <v>19.027419700462694</v>
      </c>
      <c r="E56" s="38">
        <v>22.062281312691926</v>
      </c>
      <c r="F56" s="38">
        <f t="shared" si="7"/>
        <v>3.034861612229232</v>
      </c>
    </row>
    <row r="57" spans="2:6" x14ac:dyDescent="0.3">
      <c r="B57" s="9" t="s">
        <v>106</v>
      </c>
      <c r="C57" s="31"/>
      <c r="D57" s="35"/>
      <c r="E57" s="35"/>
      <c r="F57" s="35"/>
    </row>
    <row r="58" spans="2:6" x14ac:dyDescent="0.3">
      <c r="B58" s="8" t="s">
        <v>107</v>
      </c>
      <c r="C58" s="31"/>
      <c r="D58" s="17">
        <v>1672</v>
      </c>
      <c r="E58" s="17">
        <v>1476.5073578010806</v>
      </c>
      <c r="F58" s="17">
        <f t="shared" ref="F58:F59" si="8">E58-D58</f>
        <v>-195.49264219891938</v>
      </c>
    </row>
    <row r="59" spans="2:6" x14ac:dyDescent="0.3">
      <c r="B59" s="8" t="s">
        <v>108</v>
      </c>
      <c r="C59" s="31"/>
      <c r="D59" s="17">
        <v>365</v>
      </c>
      <c r="E59" s="17">
        <v>374.84895434660791</v>
      </c>
      <c r="F59" s="17">
        <f t="shared" si="8"/>
        <v>9.8489543466079112</v>
      </c>
    </row>
    <row r="60" spans="2:6" x14ac:dyDescent="0.3">
      <c r="B60" s="9" t="s">
        <v>29</v>
      </c>
      <c r="C60" s="31"/>
      <c r="D60" s="35"/>
      <c r="E60" s="35"/>
      <c r="F60" s="35"/>
    </row>
    <row r="61" spans="2:6" x14ac:dyDescent="0.3">
      <c r="B61" t="s">
        <v>109</v>
      </c>
      <c r="C61" s="31"/>
      <c r="D61" s="1">
        <v>325955</v>
      </c>
      <c r="E61" s="1">
        <v>332249</v>
      </c>
      <c r="F61" s="1">
        <f t="shared" ref="F61:F62" si="9">E61-D61</f>
        <v>6294</v>
      </c>
    </row>
    <row r="62" spans="2:6" x14ac:dyDescent="0.3">
      <c r="B62" t="s">
        <v>110</v>
      </c>
      <c r="C62" s="31"/>
      <c r="D62" s="28">
        <v>12.172000000000001</v>
      </c>
      <c r="E62" s="28">
        <v>12.256655</v>
      </c>
      <c r="F62" s="28">
        <f t="shared" si="9"/>
        <v>8.4654999999999703E-2</v>
      </c>
    </row>
    <row r="63" spans="2:6" x14ac:dyDescent="0.3">
      <c r="C63" s="31"/>
    </row>
    <row r="64" spans="2:6" x14ac:dyDescent="0.3">
      <c r="C64" s="31"/>
      <c r="D64" s="1"/>
      <c r="E64" s="1"/>
      <c r="F64" s="1"/>
    </row>
    <row r="66" spans="3:6" x14ac:dyDescent="0.3">
      <c r="C66" s="1"/>
      <c r="D66" s="1"/>
      <c r="E66" s="1"/>
    </row>
    <row r="68" spans="3:6" x14ac:dyDescent="0.3">
      <c r="C68" s="1"/>
      <c r="D68" s="1"/>
      <c r="E68" s="1"/>
      <c r="F68" s="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E8321B6D4C18E4EA4C482F0E488640F" ma:contentTypeVersion="6" ma:contentTypeDescription="Yeni belge oluşturun." ma:contentTypeScope="" ma:versionID="4397a18f7eae1b6354aeac85160d2c85">
  <xsd:schema xmlns:xsd="http://www.w3.org/2001/XMLSchema" xmlns:xs="http://www.w3.org/2001/XMLSchema" xmlns:p="http://schemas.microsoft.com/office/2006/metadata/properties" xmlns:ns1="http://schemas.microsoft.com/sharepoint/v3" xmlns:ns2="cffe3e2f-51d8-4777-b858-970bc7ae9bdf" targetNamespace="http://schemas.microsoft.com/office/2006/metadata/properties" ma:root="true" ma:fieldsID="d409bb41b2fbeb4d94612111bd5737ab" ns1:_="" ns2:_="">
    <xsd:import namespace="http://schemas.microsoft.com/sharepoint/v3"/>
    <xsd:import namespace="cffe3e2f-51d8-4777-b858-970bc7ae9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Birleşik Uygunluk İlkesi Özellikleri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Birleşik Uygunluk İlkesi UI Eylem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e3e2f-51d8-4777-b858-970bc7ae9b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titus xmlns="http://schemas.titus.com/TitusProperties/">
  <TitusGUID xmlns="">7cf25a9f-5126-48b3-b701-7e6a1b553ee2</TitusGUID>
  <TitusMetadata xmlns="">eyJucyI6IkVORVJKSVNBIiwicHJvcHMiOlt7Im4iOiJDTEFTU0lGSUNBVElPTiIsInZhbHMiOlt7InZhbHVlIjoiSTQ4ODZwMjkzNzI3bk84In1dfSx7Im4iOiJTSU5JUkxJUEFZTEFTSU0iLCJ2YWxzIjpbXX0seyJuIjoiU0lSS0VUSUNJS1VMTEFOSU0iLCJ2YWxzIjpbXX1dfQ==</TitusMetadata>
</titu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76343B-9BF6-4CE5-9053-247253F85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fe3e2f-51d8-4777-b858-970bc7ae9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DB5EED-6239-419B-8A73-5BD92CDBD057}">
  <ds:schemaRefs>
    <ds:schemaRef ds:uri="http://schemas.titus.com/TitusProperties/"/>
    <ds:schemaRef ds:uri=""/>
  </ds:schemaRefs>
</ds:datastoreItem>
</file>

<file path=customXml/itemProps3.xml><?xml version="1.0" encoding="utf-8"?>
<ds:datastoreItem xmlns:ds="http://schemas.openxmlformats.org/officeDocument/2006/customXml" ds:itemID="{94098C91-0346-46B7-8792-DBBD15A2B2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49C0E26-C3A7-44CB-95D8-ED8A0BEFBF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Tuana OZTAS</cp:lastModifiedBy>
  <cp:lastPrinted>2025-03-03T06:52:09Z</cp:lastPrinted>
  <dcterms:created xsi:type="dcterms:W3CDTF">2024-05-21T16:51:23Z</dcterms:created>
  <dcterms:modified xsi:type="dcterms:W3CDTF">2025-03-03T06:52:44Z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7cf25a9f-5126-48b3-b701-7e6a1b553ee2</vt:lpwstr>
  </property>
  <property fmtid="{D5CDD505-2E9C-101B-9397-08002B2CF9AE}" pid="3" name="FirstClassifierName">
    <vt:lpwstr>Gizem YIRTIMCI</vt:lpwstr>
  </property>
  <property fmtid="{D5CDD505-2E9C-101B-9397-08002B2CF9AE}" pid="4" name="FirstClassifiedDate">
    <vt:lpwstr>21.05.2024, 19:51</vt:lpwstr>
  </property>
  <property fmtid="{D5CDD505-2E9C-101B-9397-08002B2CF9AE}" pid="5" name="LastClassifiedDate">
    <vt:lpwstr>21.05.2024, 19:51</vt:lpwstr>
  </property>
  <property fmtid="{D5CDD505-2E9C-101B-9397-08002B2CF9AE}" pid="6" name="LastClassifierName">
    <vt:lpwstr>Gizem YIRTIMCI</vt:lpwstr>
  </property>
  <property fmtid="{D5CDD505-2E9C-101B-9397-08002B2CF9AE}" pid="7" name="CLASSIFICATION">
    <vt:lpwstr>I4886p293727nO8</vt:lpwstr>
  </property>
  <property fmtid="{D5CDD505-2E9C-101B-9397-08002B2CF9AE}" pid="8" name="ContentTypeId">
    <vt:lpwstr>0x010100AE8321B6D4C18E4EA4C482F0E488640F</vt:lpwstr>
  </property>
</Properties>
</file>